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vnatelj\Desktop\"/>
    </mc:Choice>
  </mc:AlternateContent>
  <bookViews>
    <workbookView xWindow="0" yWindow="0" windowWidth="20490" windowHeight="7650"/>
  </bookViews>
  <sheets>
    <sheet name="UVOD" sheetId="4" r:id="rId1"/>
    <sheet name="PRIHODI" sheetId="2" r:id="rId2"/>
    <sheet name="rASHODI" sheetId="1" r:id="rId3"/>
    <sheet name="OBRAZLOŽENJE" sheetId="3"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4" l="1"/>
  <c r="G20" i="4"/>
  <c r="F20" i="4"/>
  <c r="H8" i="4"/>
  <c r="G8" i="4"/>
  <c r="F8" i="4"/>
  <c r="H5" i="4"/>
  <c r="G5" i="4"/>
  <c r="G11" i="4" s="1"/>
  <c r="G22" i="4" s="1"/>
  <c r="F5" i="4"/>
  <c r="F11" i="4" s="1"/>
  <c r="F22" i="4" s="1"/>
  <c r="G137" i="2"/>
  <c r="F137" i="2"/>
  <c r="F136" i="2" s="1"/>
  <c r="F141" i="2" s="1"/>
  <c r="E137" i="2"/>
  <c r="E136" i="2" s="1"/>
  <c r="E141" i="2" s="1"/>
  <c r="G136" i="2"/>
  <c r="G141" i="2" s="1"/>
  <c r="G131" i="2"/>
  <c r="F131" i="2"/>
  <c r="E131" i="2"/>
  <c r="G127" i="2"/>
  <c r="F127" i="2"/>
  <c r="E127" i="2"/>
  <c r="G125" i="2"/>
  <c r="G124" i="2" s="1"/>
  <c r="F125" i="2"/>
  <c r="E125" i="2"/>
  <c r="E124" i="2" s="1"/>
  <c r="F124" i="2"/>
  <c r="G122" i="2"/>
  <c r="G121" i="2" s="1"/>
  <c r="F122" i="2"/>
  <c r="F121" i="2" s="1"/>
  <c r="E122" i="2"/>
  <c r="E121" i="2" s="1"/>
  <c r="C120" i="2"/>
  <c r="G119" i="2"/>
  <c r="F119" i="2"/>
  <c r="E119" i="2"/>
  <c r="G117" i="2"/>
  <c r="F117" i="2"/>
  <c r="E117" i="2"/>
  <c r="G115" i="2"/>
  <c r="G114" i="2" s="1"/>
  <c r="G113" i="2" s="1"/>
  <c r="F115" i="2"/>
  <c r="F114" i="2" s="1"/>
  <c r="F113" i="2" s="1"/>
  <c r="E115" i="2"/>
  <c r="E114" i="2"/>
  <c r="G111" i="2"/>
  <c r="G110" i="2" s="1"/>
  <c r="F111" i="2"/>
  <c r="E111" i="2"/>
  <c r="E110" i="2" s="1"/>
  <c r="F110" i="2"/>
  <c r="G106" i="2"/>
  <c r="F106" i="2"/>
  <c r="E106" i="2"/>
  <c r="G101" i="2"/>
  <c r="F101" i="2"/>
  <c r="E101" i="2"/>
  <c r="G99" i="2"/>
  <c r="F99" i="2"/>
  <c r="E99" i="2"/>
  <c r="G91" i="2"/>
  <c r="F91" i="2"/>
  <c r="E91" i="2"/>
  <c r="G87" i="2"/>
  <c r="G86" i="2" s="1"/>
  <c r="G85" i="2" s="1"/>
  <c r="F87" i="2"/>
  <c r="F86" i="2" s="1"/>
  <c r="F85" i="2" s="1"/>
  <c r="E87" i="2"/>
  <c r="E86" i="2" s="1"/>
  <c r="E85" i="2" s="1"/>
  <c r="G83" i="2"/>
  <c r="G82" i="2" s="1"/>
  <c r="F83" i="2"/>
  <c r="F82" i="2" s="1"/>
  <c r="E83" i="2"/>
  <c r="E82" i="2"/>
  <c r="G80" i="2"/>
  <c r="F80" i="2"/>
  <c r="F79" i="2" s="1"/>
  <c r="E80" i="2"/>
  <c r="E79" i="2" s="1"/>
  <c r="G79" i="2"/>
  <c r="G76" i="2"/>
  <c r="F76" i="2"/>
  <c r="E76" i="2"/>
  <c r="G73" i="2"/>
  <c r="G72" i="2" s="1"/>
  <c r="F73" i="2"/>
  <c r="F72" i="2" s="1"/>
  <c r="E73" i="2"/>
  <c r="E72" i="2" s="1"/>
  <c r="G68" i="2"/>
  <c r="F68" i="2"/>
  <c r="E68" i="2"/>
  <c r="G63" i="2"/>
  <c r="G62" i="2" s="1"/>
  <c r="F63" i="2"/>
  <c r="F62" i="2" s="1"/>
  <c r="E63" i="2"/>
  <c r="E62" i="2"/>
  <c r="G55" i="2"/>
  <c r="F55" i="2"/>
  <c r="E55" i="2"/>
  <c r="G47" i="2"/>
  <c r="F47" i="2"/>
  <c r="E47" i="2"/>
  <c r="G42" i="2"/>
  <c r="F42" i="2"/>
  <c r="E42" i="2"/>
  <c r="G34" i="2"/>
  <c r="G33" i="2" s="1"/>
  <c r="F34" i="2"/>
  <c r="F33" i="2" s="1"/>
  <c r="E34" i="2"/>
  <c r="E33" i="2" s="1"/>
  <c r="G30" i="2"/>
  <c r="F30" i="2"/>
  <c r="E30" i="2"/>
  <c r="G27" i="2"/>
  <c r="F27" i="2"/>
  <c r="E27" i="2"/>
  <c r="G24" i="2"/>
  <c r="F24" i="2"/>
  <c r="E24" i="2"/>
  <c r="G21" i="2"/>
  <c r="F21" i="2"/>
  <c r="E21" i="2"/>
  <c r="G18" i="2"/>
  <c r="F18" i="2"/>
  <c r="E18" i="2"/>
  <c r="G13" i="2"/>
  <c r="F13" i="2"/>
  <c r="E13" i="2"/>
  <c r="G10" i="2"/>
  <c r="F10" i="2"/>
  <c r="E10" i="2"/>
  <c r="G9" i="2" l="1"/>
  <c r="F9" i="2"/>
  <c r="E9" i="2"/>
  <c r="H11" i="4"/>
  <c r="H22" i="4" s="1"/>
  <c r="E8" i="2"/>
  <c r="F8" i="2"/>
  <c r="F133" i="2" s="1"/>
  <c r="F142" i="2" s="1"/>
  <c r="E113" i="2"/>
  <c r="G8" i="2"/>
  <c r="G133" i="2" s="1"/>
  <c r="G142" i="2" s="1"/>
  <c r="F168" i="1"/>
  <c r="D168" i="1"/>
  <c r="Q167" i="1"/>
  <c r="Q166" i="1" s="1"/>
  <c r="Q165" i="1" s="1"/>
  <c r="Q164" i="1" s="1"/>
  <c r="P167" i="1"/>
  <c r="P166" i="1" s="1"/>
  <c r="P165" i="1" s="1"/>
  <c r="P164" i="1" s="1"/>
  <c r="O167" i="1"/>
  <c r="N167" i="1"/>
  <c r="N166" i="1" s="1"/>
  <c r="M167" i="1"/>
  <c r="M166" i="1" s="1"/>
  <c r="M165" i="1" s="1"/>
  <c r="M164" i="1" s="1"/>
  <c r="L167" i="1"/>
  <c r="L166" i="1" s="1"/>
  <c r="K167" i="1"/>
  <c r="J167" i="1"/>
  <c r="I167" i="1"/>
  <c r="I166" i="1" s="1"/>
  <c r="I165" i="1" s="1"/>
  <c r="I164" i="1" s="1"/>
  <c r="H167" i="1"/>
  <c r="H166" i="1" s="1"/>
  <c r="H165" i="1" s="1"/>
  <c r="H164" i="1" s="1"/>
  <c r="G167" i="1"/>
  <c r="F167" i="1"/>
  <c r="E167" i="1"/>
  <c r="E166" i="1" s="1"/>
  <c r="E165" i="1" s="1"/>
  <c r="E164" i="1" s="1"/>
  <c r="D167" i="1"/>
  <c r="D166" i="1" s="1"/>
  <c r="O166" i="1"/>
  <c r="O165" i="1" s="1"/>
  <c r="O164" i="1" s="1"/>
  <c r="K166" i="1"/>
  <c r="K165" i="1" s="1"/>
  <c r="K164" i="1" s="1"/>
  <c r="J166" i="1"/>
  <c r="G166" i="1"/>
  <c r="G165" i="1" s="1"/>
  <c r="G164" i="1" s="1"/>
  <c r="F166" i="1"/>
  <c r="N165" i="1"/>
  <c r="N164" i="1" s="1"/>
  <c r="L165" i="1"/>
  <c r="J165" i="1"/>
  <c r="F165" i="1"/>
  <c r="F164" i="1" s="1"/>
  <c r="D165" i="1"/>
  <c r="D164" i="1" s="1"/>
  <c r="L164" i="1"/>
  <c r="J164" i="1"/>
  <c r="F163" i="1"/>
  <c r="Q162" i="1"/>
  <c r="P162" i="1"/>
  <c r="O162" i="1"/>
  <c r="N162" i="1"/>
  <c r="M162" i="1"/>
  <c r="L162" i="1"/>
  <c r="L158" i="1" s="1"/>
  <c r="K162" i="1"/>
  <c r="K158" i="1" s="1"/>
  <c r="K157" i="1" s="1"/>
  <c r="J162" i="1"/>
  <c r="I162" i="1"/>
  <c r="H162" i="1"/>
  <c r="G162" i="1"/>
  <c r="G158" i="1" s="1"/>
  <c r="G157" i="1" s="1"/>
  <c r="E162" i="1"/>
  <c r="F161" i="1"/>
  <c r="D161" i="1" s="1"/>
  <c r="F160" i="1"/>
  <c r="D160" i="1"/>
  <c r="D159" i="1" s="1"/>
  <c r="Q159" i="1"/>
  <c r="Q158" i="1" s="1"/>
  <c r="Q157" i="1" s="1"/>
  <c r="P159" i="1"/>
  <c r="P158" i="1" s="1"/>
  <c r="P157" i="1" s="1"/>
  <c r="P150" i="1" s="1"/>
  <c r="O159" i="1"/>
  <c r="N159" i="1"/>
  <c r="N158" i="1" s="1"/>
  <c r="N157" i="1" s="1"/>
  <c r="M159" i="1"/>
  <c r="M158" i="1" s="1"/>
  <c r="M157" i="1" s="1"/>
  <c r="L159" i="1"/>
  <c r="K159" i="1"/>
  <c r="J159" i="1"/>
  <c r="I159" i="1"/>
  <c r="I158" i="1" s="1"/>
  <c r="I157" i="1" s="1"/>
  <c r="H159" i="1"/>
  <c r="G159" i="1"/>
  <c r="F159" i="1"/>
  <c r="E159" i="1"/>
  <c r="E158" i="1" s="1"/>
  <c r="E157" i="1" s="1"/>
  <c r="O158" i="1"/>
  <c r="O157" i="1" s="1"/>
  <c r="J158" i="1"/>
  <c r="J157" i="1" s="1"/>
  <c r="H158" i="1"/>
  <c r="H157" i="1" s="1"/>
  <c r="L157" i="1"/>
  <c r="L150" i="1" s="1"/>
  <c r="F156" i="1"/>
  <c r="D156" i="1"/>
  <c r="D155" i="1" s="1"/>
  <c r="Q155" i="1"/>
  <c r="P155" i="1"/>
  <c r="O155" i="1"/>
  <c r="N155" i="1"/>
  <c r="M155" i="1"/>
  <c r="L155" i="1"/>
  <c r="K155" i="1"/>
  <c r="J155" i="1"/>
  <c r="I155" i="1"/>
  <c r="H155" i="1"/>
  <c r="G155" i="1"/>
  <c r="F155" i="1"/>
  <c r="E155" i="1"/>
  <c r="F154" i="1"/>
  <c r="D154" i="1"/>
  <c r="D153" i="1" s="1"/>
  <c r="D152" i="1" s="1"/>
  <c r="D151" i="1" s="1"/>
  <c r="Q153" i="1"/>
  <c r="Q152" i="1" s="1"/>
  <c r="P153" i="1"/>
  <c r="O153" i="1"/>
  <c r="N153" i="1"/>
  <c r="M153" i="1"/>
  <c r="M152" i="1" s="1"/>
  <c r="L153" i="1"/>
  <c r="K153" i="1"/>
  <c r="J153" i="1"/>
  <c r="J152" i="1" s="1"/>
  <c r="J151" i="1" s="1"/>
  <c r="J150" i="1" s="1"/>
  <c r="I153" i="1"/>
  <c r="I152" i="1" s="1"/>
  <c r="H153" i="1"/>
  <c r="G153" i="1"/>
  <c r="F153" i="1"/>
  <c r="F152" i="1" s="1"/>
  <c r="F151" i="1" s="1"/>
  <c r="E153" i="1"/>
  <c r="E152" i="1" s="1"/>
  <c r="E151" i="1" s="1"/>
  <c r="P152" i="1"/>
  <c r="P151" i="1" s="1"/>
  <c r="O152" i="1"/>
  <c r="O151" i="1" s="1"/>
  <c r="L152" i="1"/>
  <c r="K152" i="1"/>
  <c r="K151" i="1" s="1"/>
  <c r="H152" i="1"/>
  <c r="G152" i="1"/>
  <c r="G151" i="1" s="1"/>
  <c r="Q151" i="1"/>
  <c r="M151" i="1"/>
  <c r="M150" i="1" s="1"/>
  <c r="L151" i="1"/>
  <c r="I151" i="1"/>
  <c r="H151" i="1"/>
  <c r="H150" i="1" s="1"/>
  <c r="K150" i="1"/>
  <c r="G150" i="1"/>
  <c r="F149" i="1"/>
  <c r="D149" i="1"/>
  <c r="D148" i="1" s="1"/>
  <c r="Q148" i="1"/>
  <c r="P148" i="1"/>
  <c r="O148" i="1"/>
  <c r="N148" i="1"/>
  <c r="N145" i="1" s="1"/>
  <c r="N144" i="1" s="1"/>
  <c r="N143" i="1" s="1"/>
  <c r="M148" i="1"/>
  <c r="L148" i="1"/>
  <c r="K148" i="1"/>
  <c r="J148" i="1"/>
  <c r="I148" i="1"/>
  <c r="H148" i="1"/>
  <c r="G148" i="1"/>
  <c r="F148" i="1"/>
  <c r="E148" i="1"/>
  <c r="F147" i="1"/>
  <c r="D147" i="1"/>
  <c r="D146" i="1" s="1"/>
  <c r="Q146" i="1"/>
  <c r="P146" i="1"/>
  <c r="O146" i="1"/>
  <c r="O145" i="1" s="1"/>
  <c r="N146" i="1"/>
  <c r="M146" i="1"/>
  <c r="L146" i="1"/>
  <c r="L145" i="1" s="1"/>
  <c r="L144" i="1" s="1"/>
  <c r="L143" i="1" s="1"/>
  <c r="K146" i="1"/>
  <c r="K145" i="1" s="1"/>
  <c r="J146" i="1"/>
  <c r="I146" i="1"/>
  <c r="H146" i="1"/>
  <c r="G146" i="1"/>
  <c r="G145" i="1" s="1"/>
  <c r="F146" i="1"/>
  <c r="E146" i="1"/>
  <c r="Q145" i="1"/>
  <c r="Q144" i="1" s="1"/>
  <c r="P145" i="1"/>
  <c r="P144" i="1" s="1"/>
  <c r="M145" i="1"/>
  <c r="M144" i="1" s="1"/>
  <c r="M143" i="1" s="1"/>
  <c r="J145" i="1"/>
  <c r="J144" i="1" s="1"/>
  <c r="J143" i="1" s="1"/>
  <c r="I145" i="1"/>
  <c r="I144" i="1" s="1"/>
  <c r="I143" i="1" s="1"/>
  <c r="H145" i="1"/>
  <c r="E145" i="1"/>
  <c r="E144" i="1" s="1"/>
  <c r="E143" i="1" s="1"/>
  <c r="D145" i="1"/>
  <c r="D144" i="1" s="1"/>
  <c r="D143" i="1" s="1"/>
  <c r="O144" i="1"/>
  <c r="O143" i="1" s="1"/>
  <c r="K144" i="1"/>
  <c r="K143" i="1" s="1"/>
  <c r="H144" i="1"/>
  <c r="H143" i="1" s="1"/>
  <c r="G144" i="1"/>
  <c r="G143" i="1" s="1"/>
  <c r="Q143" i="1"/>
  <c r="P143" i="1"/>
  <c r="F142" i="1"/>
  <c r="D142" i="1"/>
  <c r="D141" i="1" s="1"/>
  <c r="Q141" i="1"/>
  <c r="Q140" i="1" s="1"/>
  <c r="Q139" i="1" s="1"/>
  <c r="Q138" i="1" s="1"/>
  <c r="P141" i="1"/>
  <c r="P140" i="1" s="1"/>
  <c r="P139" i="1" s="1"/>
  <c r="P138" i="1" s="1"/>
  <c r="O141" i="1"/>
  <c r="N141" i="1"/>
  <c r="M141" i="1"/>
  <c r="M140" i="1" s="1"/>
  <c r="M139" i="1" s="1"/>
  <c r="M138" i="1" s="1"/>
  <c r="L141" i="1"/>
  <c r="K141" i="1"/>
  <c r="J141" i="1"/>
  <c r="I141" i="1"/>
  <c r="I140" i="1" s="1"/>
  <c r="I139" i="1" s="1"/>
  <c r="I138" i="1" s="1"/>
  <c r="H141" i="1"/>
  <c r="G141" i="1"/>
  <c r="F141" i="1"/>
  <c r="F140" i="1" s="1"/>
  <c r="E141" i="1"/>
  <c r="E140" i="1" s="1"/>
  <c r="E139" i="1" s="1"/>
  <c r="E138" i="1" s="1"/>
  <c r="O140" i="1"/>
  <c r="O139" i="1" s="1"/>
  <c r="O138" i="1" s="1"/>
  <c r="N140" i="1"/>
  <c r="N139" i="1" s="1"/>
  <c r="N138" i="1" s="1"/>
  <c r="L140" i="1"/>
  <c r="K140" i="1"/>
  <c r="K139" i="1" s="1"/>
  <c r="J140" i="1"/>
  <c r="J139" i="1" s="1"/>
  <c r="J138" i="1" s="1"/>
  <c r="H140" i="1"/>
  <c r="G140" i="1"/>
  <c r="G139" i="1" s="1"/>
  <c r="G138" i="1" s="1"/>
  <c r="D140" i="1"/>
  <c r="D139" i="1" s="1"/>
  <c r="D138" i="1" s="1"/>
  <c r="L139" i="1"/>
  <c r="L138" i="1" s="1"/>
  <c r="H139" i="1"/>
  <c r="H138" i="1" s="1"/>
  <c r="F139" i="1"/>
  <c r="F138" i="1" s="1"/>
  <c r="K138" i="1"/>
  <c r="F137" i="1"/>
  <c r="D137" i="1" s="1"/>
  <c r="Q136" i="1"/>
  <c r="P136" i="1"/>
  <c r="P135" i="1" s="1"/>
  <c r="O136" i="1"/>
  <c r="O135" i="1" s="1"/>
  <c r="N136" i="1"/>
  <c r="M136" i="1"/>
  <c r="L136" i="1"/>
  <c r="L135" i="1" s="1"/>
  <c r="K136" i="1"/>
  <c r="K135" i="1" s="1"/>
  <c r="J136" i="1"/>
  <c r="I136" i="1"/>
  <c r="H136" i="1"/>
  <c r="H135" i="1" s="1"/>
  <c r="H134" i="1" s="1"/>
  <c r="H133" i="1" s="1"/>
  <c r="G136" i="1"/>
  <c r="G135" i="1" s="1"/>
  <c r="E136" i="1"/>
  <c r="D136" i="1"/>
  <c r="D135" i="1" s="1"/>
  <c r="D134" i="1" s="1"/>
  <c r="D133" i="1" s="1"/>
  <c r="Q135" i="1"/>
  <c r="Q134" i="1" s="1"/>
  <c r="Q133" i="1" s="1"/>
  <c r="N135" i="1"/>
  <c r="N134" i="1" s="1"/>
  <c r="M135" i="1"/>
  <c r="M134" i="1" s="1"/>
  <c r="M133" i="1" s="1"/>
  <c r="J135" i="1"/>
  <c r="I135" i="1"/>
  <c r="I134" i="1" s="1"/>
  <c r="E135" i="1"/>
  <c r="E134" i="1" s="1"/>
  <c r="P134" i="1"/>
  <c r="P133" i="1" s="1"/>
  <c r="O134" i="1"/>
  <c r="O133" i="1" s="1"/>
  <c r="L134" i="1"/>
  <c r="L133" i="1" s="1"/>
  <c r="K134" i="1"/>
  <c r="K133" i="1" s="1"/>
  <c r="J134" i="1"/>
  <c r="G134" i="1"/>
  <c r="G133" i="1" s="1"/>
  <c r="N133" i="1"/>
  <c r="J133" i="1"/>
  <c r="I133" i="1"/>
  <c r="E133" i="1"/>
  <c r="F132" i="1"/>
  <c r="D132" i="1"/>
  <c r="Q131" i="1"/>
  <c r="Q130" i="1" s="1"/>
  <c r="Q129" i="1" s="1"/>
  <c r="Q128" i="1" s="1"/>
  <c r="P131" i="1"/>
  <c r="P130" i="1" s="1"/>
  <c r="O131" i="1"/>
  <c r="N131" i="1"/>
  <c r="M131" i="1"/>
  <c r="M130" i="1" s="1"/>
  <c r="M129" i="1" s="1"/>
  <c r="M128" i="1" s="1"/>
  <c r="L131" i="1"/>
  <c r="K131" i="1"/>
  <c r="J131" i="1"/>
  <c r="I131" i="1"/>
  <c r="I130" i="1" s="1"/>
  <c r="I129" i="1" s="1"/>
  <c r="I128" i="1" s="1"/>
  <c r="H131" i="1"/>
  <c r="G131" i="1"/>
  <c r="F131" i="1"/>
  <c r="E131" i="1"/>
  <c r="E130" i="1" s="1"/>
  <c r="D131" i="1"/>
  <c r="D130" i="1" s="1"/>
  <c r="D129" i="1" s="1"/>
  <c r="O130" i="1"/>
  <c r="O129" i="1" s="1"/>
  <c r="N130" i="1"/>
  <c r="N129" i="1" s="1"/>
  <c r="N128" i="1" s="1"/>
  <c r="L130" i="1"/>
  <c r="K130" i="1"/>
  <c r="K129" i="1" s="1"/>
  <c r="K128" i="1" s="1"/>
  <c r="J130" i="1"/>
  <c r="H130" i="1"/>
  <c r="H129" i="1" s="1"/>
  <c r="H128" i="1" s="1"/>
  <c r="G130" i="1"/>
  <c r="G129" i="1" s="1"/>
  <c r="G128" i="1" s="1"/>
  <c r="F130" i="1"/>
  <c r="P129" i="1"/>
  <c r="P128" i="1" s="1"/>
  <c r="L129" i="1"/>
  <c r="L128" i="1" s="1"/>
  <c r="J129" i="1"/>
  <c r="J128" i="1" s="1"/>
  <c r="F129" i="1"/>
  <c r="F128" i="1" s="1"/>
  <c r="E129" i="1"/>
  <c r="E128" i="1" s="1"/>
  <c r="O128" i="1"/>
  <c r="D128" i="1"/>
  <c r="F127" i="1"/>
  <c r="Q126" i="1"/>
  <c r="P126" i="1"/>
  <c r="P125" i="1" s="1"/>
  <c r="O126" i="1"/>
  <c r="O125" i="1" s="1"/>
  <c r="N126" i="1"/>
  <c r="N125" i="1" s="1"/>
  <c r="N124" i="1" s="1"/>
  <c r="M126" i="1"/>
  <c r="L126" i="1"/>
  <c r="L125" i="1" s="1"/>
  <c r="L124" i="1" s="1"/>
  <c r="L123" i="1" s="1"/>
  <c r="K126" i="1"/>
  <c r="K125" i="1" s="1"/>
  <c r="K124" i="1" s="1"/>
  <c r="K123" i="1" s="1"/>
  <c r="J126" i="1"/>
  <c r="I126" i="1"/>
  <c r="H126" i="1"/>
  <c r="G126" i="1"/>
  <c r="G125" i="1" s="1"/>
  <c r="G124" i="1" s="1"/>
  <c r="G123" i="1" s="1"/>
  <c r="E126" i="1"/>
  <c r="Q125" i="1"/>
  <c r="Q124" i="1" s="1"/>
  <c r="Q123" i="1" s="1"/>
  <c r="M125" i="1"/>
  <c r="M124" i="1" s="1"/>
  <c r="M123" i="1" s="1"/>
  <c r="J125" i="1"/>
  <c r="I125" i="1"/>
  <c r="I124" i="1" s="1"/>
  <c r="H125" i="1"/>
  <c r="H124" i="1" s="1"/>
  <c r="H123" i="1" s="1"/>
  <c r="E125" i="1"/>
  <c r="E124" i="1" s="1"/>
  <c r="E123" i="1" s="1"/>
  <c r="P124" i="1"/>
  <c r="P123" i="1" s="1"/>
  <c r="O124" i="1"/>
  <c r="O123" i="1" s="1"/>
  <c r="J124" i="1"/>
  <c r="J123" i="1" s="1"/>
  <c r="N123" i="1"/>
  <c r="I123" i="1"/>
  <c r="F122" i="1"/>
  <c r="D122" i="1"/>
  <c r="Q121" i="1"/>
  <c r="Q120" i="1" s="1"/>
  <c r="P121" i="1"/>
  <c r="P120" i="1" s="1"/>
  <c r="P119" i="1" s="1"/>
  <c r="O121" i="1"/>
  <c r="N121" i="1"/>
  <c r="N120" i="1" s="1"/>
  <c r="N119" i="1" s="1"/>
  <c r="N118" i="1" s="1"/>
  <c r="M121" i="1"/>
  <c r="L121" i="1"/>
  <c r="K121" i="1"/>
  <c r="J121" i="1"/>
  <c r="J120" i="1" s="1"/>
  <c r="J119" i="1" s="1"/>
  <c r="J118" i="1" s="1"/>
  <c r="I121" i="1"/>
  <c r="H121" i="1"/>
  <c r="G121" i="1"/>
  <c r="F121" i="1"/>
  <c r="F120" i="1" s="1"/>
  <c r="E121" i="1"/>
  <c r="D121" i="1"/>
  <c r="O120" i="1"/>
  <c r="O119" i="1" s="1"/>
  <c r="M120" i="1"/>
  <c r="M119" i="1" s="1"/>
  <c r="M118" i="1" s="1"/>
  <c r="L120" i="1"/>
  <c r="L119" i="1" s="1"/>
  <c r="L118" i="1" s="1"/>
  <c r="K120" i="1"/>
  <c r="I120" i="1"/>
  <c r="I119" i="1" s="1"/>
  <c r="I118" i="1" s="1"/>
  <c r="H120" i="1"/>
  <c r="H119" i="1" s="1"/>
  <c r="H118" i="1" s="1"/>
  <c r="G120" i="1"/>
  <c r="E120" i="1"/>
  <c r="D120" i="1"/>
  <c r="D119" i="1" s="1"/>
  <c r="Q119" i="1"/>
  <c r="Q118" i="1" s="1"/>
  <c r="K119" i="1"/>
  <c r="G119" i="1"/>
  <c r="G118" i="1" s="1"/>
  <c r="F119" i="1"/>
  <c r="F118" i="1" s="1"/>
  <c r="E119" i="1"/>
  <c r="P118" i="1"/>
  <c r="O118" i="1"/>
  <c r="K118" i="1"/>
  <c r="E118" i="1"/>
  <c r="D118" i="1"/>
  <c r="F117" i="1"/>
  <c r="Q116" i="1"/>
  <c r="P116" i="1"/>
  <c r="P115" i="1" s="1"/>
  <c r="P114" i="1" s="1"/>
  <c r="P113" i="1" s="1"/>
  <c r="O116" i="1"/>
  <c r="O115" i="1" s="1"/>
  <c r="O114" i="1" s="1"/>
  <c r="O113" i="1" s="1"/>
  <c r="N116" i="1"/>
  <c r="M116" i="1"/>
  <c r="L116" i="1"/>
  <c r="L115" i="1" s="1"/>
  <c r="L114" i="1" s="1"/>
  <c r="L113" i="1" s="1"/>
  <c r="K116" i="1"/>
  <c r="K115" i="1" s="1"/>
  <c r="K114" i="1" s="1"/>
  <c r="K113" i="1" s="1"/>
  <c r="K112" i="1" s="1"/>
  <c r="J116" i="1"/>
  <c r="I116" i="1"/>
  <c r="H116" i="1"/>
  <c r="H115" i="1" s="1"/>
  <c r="G116" i="1"/>
  <c r="G115" i="1" s="1"/>
  <c r="G114" i="1" s="1"/>
  <c r="G113" i="1" s="1"/>
  <c r="G112" i="1" s="1"/>
  <c r="E116" i="1"/>
  <c r="Q115" i="1"/>
  <c r="Q114" i="1" s="1"/>
  <c r="N115" i="1"/>
  <c r="N114" i="1" s="1"/>
  <c r="N113" i="1" s="1"/>
  <c r="M115" i="1"/>
  <c r="J115" i="1"/>
  <c r="J114" i="1" s="1"/>
  <c r="J113" i="1" s="1"/>
  <c r="I115" i="1"/>
  <c r="E115" i="1"/>
  <c r="E114" i="1" s="1"/>
  <c r="E113" i="1" s="1"/>
  <c r="M114" i="1"/>
  <c r="I114" i="1"/>
  <c r="I113" i="1" s="1"/>
  <c r="H114" i="1"/>
  <c r="H113" i="1" s="1"/>
  <c r="Q113" i="1"/>
  <c r="M113" i="1"/>
  <c r="F111" i="1"/>
  <c r="D111" i="1" s="1"/>
  <c r="F110" i="1"/>
  <c r="D110" i="1"/>
  <c r="D109" i="1" s="1"/>
  <c r="Q109" i="1"/>
  <c r="P109" i="1"/>
  <c r="O109" i="1"/>
  <c r="N109" i="1"/>
  <c r="M109" i="1"/>
  <c r="L109" i="1"/>
  <c r="K109" i="1"/>
  <c r="J109" i="1"/>
  <c r="I109" i="1"/>
  <c r="H109" i="1"/>
  <c r="G109" i="1"/>
  <c r="F109" i="1"/>
  <c r="E109" i="1"/>
  <c r="F108" i="1"/>
  <c r="D108" i="1" s="1"/>
  <c r="F107" i="1"/>
  <c r="Q106" i="1"/>
  <c r="P106" i="1"/>
  <c r="O106" i="1"/>
  <c r="N106" i="1"/>
  <c r="M106" i="1"/>
  <c r="L106" i="1"/>
  <c r="K106" i="1"/>
  <c r="J106" i="1"/>
  <c r="I106" i="1"/>
  <c r="H106" i="1"/>
  <c r="G106" i="1"/>
  <c r="E106" i="1"/>
  <c r="F105" i="1"/>
  <c r="D105" i="1" s="1"/>
  <c r="D104" i="1" s="1"/>
  <c r="Q104" i="1"/>
  <c r="P104" i="1"/>
  <c r="O104" i="1"/>
  <c r="N104" i="1"/>
  <c r="M104" i="1"/>
  <c r="L104" i="1"/>
  <c r="K104" i="1"/>
  <c r="J104" i="1"/>
  <c r="I104" i="1"/>
  <c r="H104" i="1"/>
  <c r="G104" i="1"/>
  <c r="E104" i="1"/>
  <c r="F103" i="1"/>
  <c r="D103" i="1" s="1"/>
  <c r="F102" i="1"/>
  <c r="D102" i="1" s="1"/>
  <c r="F101" i="1"/>
  <c r="D101" i="1" s="1"/>
  <c r="F100" i="1"/>
  <c r="D100" i="1"/>
  <c r="F99" i="1"/>
  <c r="D99" i="1" s="1"/>
  <c r="F98" i="1"/>
  <c r="D98" i="1"/>
  <c r="F97" i="1"/>
  <c r="D97" i="1" s="1"/>
  <c r="D96" i="1" s="1"/>
  <c r="Q96" i="1"/>
  <c r="P96" i="1"/>
  <c r="O96" i="1"/>
  <c r="N96" i="1"/>
  <c r="M96" i="1"/>
  <c r="L96" i="1"/>
  <c r="K96" i="1"/>
  <c r="J96" i="1"/>
  <c r="I96" i="1"/>
  <c r="H96" i="1"/>
  <c r="G96" i="1"/>
  <c r="E96" i="1"/>
  <c r="F95" i="1"/>
  <c r="D95" i="1" s="1"/>
  <c r="Q94" i="1"/>
  <c r="P94" i="1"/>
  <c r="P93" i="1" s="1"/>
  <c r="P88" i="1" s="1"/>
  <c r="P87" i="1" s="1"/>
  <c r="O94" i="1"/>
  <c r="N94" i="1"/>
  <c r="M94" i="1"/>
  <c r="L94" i="1"/>
  <c r="L93" i="1" s="1"/>
  <c r="L88" i="1" s="1"/>
  <c r="L87" i="1" s="1"/>
  <c r="K94" i="1"/>
  <c r="J94" i="1"/>
  <c r="I94" i="1"/>
  <c r="H94" i="1"/>
  <c r="H93" i="1" s="1"/>
  <c r="H88" i="1" s="1"/>
  <c r="H87" i="1" s="1"/>
  <c r="G94" i="1"/>
  <c r="E94" i="1"/>
  <c r="D94" i="1"/>
  <c r="O93" i="1"/>
  <c r="O88" i="1" s="1"/>
  <c r="N93" i="1"/>
  <c r="K93" i="1"/>
  <c r="J93" i="1"/>
  <c r="G93" i="1"/>
  <c r="G88" i="1" s="1"/>
  <c r="F92" i="1"/>
  <c r="D92" i="1"/>
  <c r="F91" i="1"/>
  <c r="D91" i="1" s="1"/>
  <c r="D90" i="1" s="1"/>
  <c r="D89" i="1" s="1"/>
  <c r="Q90" i="1"/>
  <c r="Q89" i="1" s="1"/>
  <c r="P90" i="1"/>
  <c r="P89" i="1" s="1"/>
  <c r="O90" i="1"/>
  <c r="N90" i="1"/>
  <c r="M90" i="1"/>
  <c r="M89" i="1" s="1"/>
  <c r="L90" i="1"/>
  <c r="L89" i="1" s="1"/>
  <c r="K90" i="1"/>
  <c r="J90" i="1"/>
  <c r="I90" i="1"/>
  <c r="I89" i="1" s="1"/>
  <c r="H90" i="1"/>
  <c r="H89" i="1" s="1"/>
  <c r="G90" i="1"/>
  <c r="E90" i="1"/>
  <c r="E89" i="1" s="1"/>
  <c r="O89" i="1"/>
  <c r="N89" i="1"/>
  <c r="K89" i="1"/>
  <c r="J89" i="1"/>
  <c r="G89" i="1"/>
  <c r="O87" i="1"/>
  <c r="G87" i="1"/>
  <c r="F86" i="1"/>
  <c r="D86" i="1"/>
  <c r="F85" i="1"/>
  <c r="D85" i="1" s="1"/>
  <c r="F84" i="1"/>
  <c r="D84" i="1" s="1"/>
  <c r="D83" i="1" s="1"/>
  <c r="Q83" i="1"/>
  <c r="P83" i="1"/>
  <c r="O83" i="1"/>
  <c r="N83" i="1"/>
  <c r="M83" i="1"/>
  <c r="L83" i="1"/>
  <c r="K83" i="1"/>
  <c r="J83" i="1"/>
  <c r="I83" i="1"/>
  <c r="H83" i="1"/>
  <c r="G83" i="1"/>
  <c r="E83" i="1"/>
  <c r="F82" i="1"/>
  <c r="D82" i="1" s="1"/>
  <c r="D81" i="1" s="1"/>
  <c r="D80" i="1" s="1"/>
  <c r="Q81" i="1"/>
  <c r="P81" i="1"/>
  <c r="O81" i="1"/>
  <c r="O80" i="1" s="1"/>
  <c r="N81" i="1"/>
  <c r="N80" i="1" s="1"/>
  <c r="M81" i="1"/>
  <c r="L81" i="1"/>
  <c r="K81" i="1"/>
  <c r="K80" i="1" s="1"/>
  <c r="J81" i="1"/>
  <c r="J80" i="1" s="1"/>
  <c r="I81" i="1"/>
  <c r="H81" i="1"/>
  <c r="G81" i="1"/>
  <c r="G80" i="1" s="1"/>
  <c r="E81" i="1"/>
  <c r="Q80" i="1"/>
  <c r="P80" i="1"/>
  <c r="M80" i="1"/>
  <c r="L80" i="1"/>
  <c r="I80" i="1"/>
  <c r="H80" i="1"/>
  <c r="E80" i="1"/>
  <c r="F79" i="1"/>
  <c r="D79" i="1" s="1"/>
  <c r="F78" i="1"/>
  <c r="D78" i="1" s="1"/>
  <c r="D77" i="1" s="1"/>
  <c r="D76" i="1" s="1"/>
  <c r="Q77" i="1"/>
  <c r="P77" i="1"/>
  <c r="O77" i="1"/>
  <c r="O76" i="1" s="1"/>
  <c r="N77" i="1"/>
  <c r="N76" i="1" s="1"/>
  <c r="M77" i="1"/>
  <c r="L77" i="1"/>
  <c r="K77" i="1"/>
  <c r="K76" i="1" s="1"/>
  <c r="J77" i="1"/>
  <c r="J76" i="1" s="1"/>
  <c r="I77" i="1"/>
  <c r="H77" i="1"/>
  <c r="G77" i="1"/>
  <c r="G76" i="1" s="1"/>
  <c r="E77" i="1"/>
  <c r="Q76" i="1"/>
  <c r="P76" i="1"/>
  <c r="M76" i="1"/>
  <c r="L76" i="1"/>
  <c r="I76" i="1"/>
  <c r="H76" i="1"/>
  <c r="E76" i="1"/>
  <c r="F75" i="1"/>
  <c r="D75" i="1" s="1"/>
  <c r="Q74" i="1"/>
  <c r="P74" i="1"/>
  <c r="O74" i="1"/>
  <c r="N74" i="1"/>
  <c r="M74" i="1"/>
  <c r="L74" i="1"/>
  <c r="K74" i="1"/>
  <c r="J74" i="1"/>
  <c r="I74" i="1"/>
  <c r="H74" i="1"/>
  <c r="G74" i="1"/>
  <c r="E74" i="1"/>
  <c r="D74" i="1"/>
  <c r="F73" i="1"/>
  <c r="D73" i="1" s="1"/>
  <c r="D72" i="1" s="1"/>
  <c r="Q72" i="1"/>
  <c r="P72" i="1"/>
  <c r="O72" i="1"/>
  <c r="N72" i="1"/>
  <c r="M72" i="1"/>
  <c r="L72" i="1"/>
  <c r="K72" i="1"/>
  <c r="J72" i="1"/>
  <c r="I72" i="1"/>
  <c r="H72" i="1"/>
  <c r="G72" i="1"/>
  <c r="E72" i="1"/>
  <c r="F71" i="1"/>
  <c r="D71" i="1" s="1"/>
  <c r="Q70" i="1"/>
  <c r="Q69" i="1" s="1"/>
  <c r="P70" i="1"/>
  <c r="O70" i="1"/>
  <c r="N70" i="1"/>
  <c r="M70" i="1"/>
  <c r="M69" i="1" s="1"/>
  <c r="L70" i="1"/>
  <c r="K70" i="1"/>
  <c r="J70" i="1"/>
  <c r="I70" i="1"/>
  <c r="I69" i="1" s="1"/>
  <c r="H70" i="1"/>
  <c r="G70" i="1"/>
  <c r="E70" i="1"/>
  <c r="E69" i="1" s="1"/>
  <c r="D70" i="1"/>
  <c r="O69" i="1"/>
  <c r="N69" i="1"/>
  <c r="K69" i="1"/>
  <c r="J69" i="1"/>
  <c r="G69" i="1"/>
  <c r="F68" i="1"/>
  <c r="D68" i="1"/>
  <c r="F67" i="1"/>
  <c r="D67" i="1" s="1"/>
  <c r="F66" i="1"/>
  <c r="D66" i="1"/>
  <c r="F65" i="1"/>
  <c r="D65" i="1" s="1"/>
  <c r="D64" i="1" s="1"/>
  <c r="Q64" i="1"/>
  <c r="Q60" i="1" s="1"/>
  <c r="P64" i="1"/>
  <c r="O64" i="1"/>
  <c r="N64" i="1"/>
  <c r="M64" i="1"/>
  <c r="L64" i="1"/>
  <c r="K64" i="1"/>
  <c r="J64" i="1"/>
  <c r="I64" i="1"/>
  <c r="I60" i="1" s="1"/>
  <c r="H64" i="1"/>
  <c r="G64" i="1"/>
  <c r="E64" i="1"/>
  <c r="F63" i="1"/>
  <c r="D63" i="1" s="1"/>
  <c r="F62" i="1"/>
  <c r="D62" i="1"/>
  <c r="D61" i="1" s="1"/>
  <c r="Q61" i="1"/>
  <c r="P61" i="1"/>
  <c r="O61" i="1"/>
  <c r="O60" i="1" s="1"/>
  <c r="N61" i="1"/>
  <c r="N60" i="1" s="1"/>
  <c r="M61" i="1"/>
  <c r="L61" i="1"/>
  <c r="K61" i="1"/>
  <c r="K60" i="1" s="1"/>
  <c r="J61" i="1"/>
  <c r="J60" i="1" s="1"/>
  <c r="I61" i="1"/>
  <c r="H61" i="1"/>
  <c r="G61" i="1"/>
  <c r="G60" i="1" s="1"/>
  <c r="F61" i="1"/>
  <c r="E61" i="1"/>
  <c r="P60" i="1"/>
  <c r="M60" i="1"/>
  <c r="L60" i="1"/>
  <c r="H60" i="1"/>
  <c r="E60" i="1"/>
  <c r="F59" i="1"/>
  <c r="D59" i="1" s="1"/>
  <c r="F58" i="1"/>
  <c r="D58" i="1"/>
  <c r="F57" i="1"/>
  <c r="D57" i="1" s="1"/>
  <c r="F56" i="1"/>
  <c r="D56" i="1"/>
  <c r="F55" i="1"/>
  <c r="D55" i="1" s="1"/>
  <c r="F54" i="1"/>
  <c r="D54" i="1" s="1"/>
  <c r="D53" i="1" s="1"/>
  <c r="Q53" i="1"/>
  <c r="P53" i="1"/>
  <c r="P28" i="1" s="1"/>
  <c r="O53" i="1"/>
  <c r="N53" i="1"/>
  <c r="M53" i="1"/>
  <c r="L53" i="1"/>
  <c r="K53" i="1"/>
  <c r="J53" i="1"/>
  <c r="I53" i="1"/>
  <c r="H53" i="1"/>
  <c r="G53" i="1"/>
  <c r="E53" i="1"/>
  <c r="F52" i="1"/>
  <c r="D52" i="1" s="1"/>
  <c r="D51" i="1" s="1"/>
  <c r="Q51" i="1"/>
  <c r="P51" i="1"/>
  <c r="O51" i="1"/>
  <c r="N51" i="1"/>
  <c r="M51" i="1"/>
  <c r="L51" i="1"/>
  <c r="K51" i="1"/>
  <c r="J51" i="1"/>
  <c r="I51" i="1"/>
  <c r="H51" i="1"/>
  <c r="G51" i="1"/>
  <c r="E51" i="1"/>
  <c r="F50" i="1"/>
  <c r="D50" i="1"/>
  <c r="F49" i="1"/>
  <c r="D49" i="1" s="1"/>
  <c r="F48" i="1"/>
  <c r="D48" i="1"/>
  <c r="F47" i="1"/>
  <c r="D47" i="1" s="1"/>
  <c r="F46" i="1"/>
  <c r="D46" i="1" s="1"/>
  <c r="F45" i="1"/>
  <c r="D45" i="1" s="1"/>
  <c r="F44" i="1"/>
  <c r="D44" i="1" s="1"/>
  <c r="F43" i="1"/>
  <c r="D43" i="1" s="1"/>
  <c r="F42" i="1"/>
  <c r="D42" i="1"/>
  <c r="Q41" i="1"/>
  <c r="P41" i="1"/>
  <c r="O41" i="1"/>
  <c r="N41" i="1"/>
  <c r="M41" i="1"/>
  <c r="L41" i="1"/>
  <c r="K41" i="1"/>
  <c r="J41" i="1"/>
  <c r="I41" i="1"/>
  <c r="H41" i="1"/>
  <c r="G41" i="1"/>
  <c r="F41" i="1"/>
  <c r="E41" i="1"/>
  <c r="F40" i="1"/>
  <c r="D40" i="1"/>
  <c r="F39" i="1"/>
  <c r="D39" i="1" s="1"/>
  <c r="F38" i="1"/>
  <c r="D38" i="1" s="1"/>
  <c r="F37" i="1"/>
  <c r="D37" i="1" s="1"/>
  <c r="F36" i="1"/>
  <c r="D36" i="1" s="1"/>
  <c r="D34" i="1" s="1"/>
  <c r="F35" i="1"/>
  <c r="D35" i="1" s="1"/>
  <c r="Q34" i="1"/>
  <c r="P34" i="1"/>
  <c r="O34" i="1"/>
  <c r="N34" i="1"/>
  <c r="M34" i="1"/>
  <c r="M28" i="1" s="1"/>
  <c r="L34" i="1"/>
  <c r="L28" i="1" s="1"/>
  <c r="K34" i="1"/>
  <c r="J34" i="1"/>
  <c r="I34" i="1"/>
  <c r="H34" i="1"/>
  <c r="G34" i="1"/>
  <c r="E34" i="1"/>
  <c r="F33" i="1"/>
  <c r="D33" i="1" s="1"/>
  <c r="F32" i="1"/>
  <c r="D32" i="1" s="1"/>
  <c r="F31" i="1"/>
  <c r="D31" i="1" s="1"/>
  <c r="F30" i="1"/>
  <c r="D30" i="1" s="1"/>
  <c r="Q29" i="1"/>
  <c r="P29" i="1"/>
  <c r="O29" i="1"/>
  <c r="O28" i="1" s="1"/>
  <c r="O15" i="1" s="1"/>
  <c r="O14" i="1" s="1"/>
  <c r="O13" i="1" s="1"/>
  <c r="N29" i="1"/>
  <c r="M29" i="1"/>
  <c r="L29" i="1"/>
  <c r="K29" i="1"/>
  <c r="K28" i="1" s="1"/>
  <c r="K15" i="1" s="1"/>
  <c r="K14" i="1" s="1"/>
  <c r="J29" i="1"/>
  <c r="I29" i="1"/>
  <c r="H29" i="1"/>
  <c r="G29" i="1"/>
  <c r="G28" i="1" s="1"/>
  <c r="G15" i="1" s="1"/>
  <c r="G14" i="1" s="1"/>
  <c r="G13" i="1" s="1"/>
  <c r="G12" i="1" s="1"/>
  <c r="G11" i="1" s="1"/>
  <c r="E29" i="1"/>
  <c r="I28" i="1"/>
  <c r="H28" i="1"/>
  <c r="E28" i="1"/>
  <c r="F27" i="1"/>
  <c r="D27" i="1" s="1"/>
  <c r="F26" i="1"/>
  <c r="D26" i="1" s="1"/>
  <c r="D24" i="1" s="1"/>
  <c r="F25" i="1"/>
  <c r="D25" i="1" s="1"/>
  <c r="Q24" i="1"/>
  <c r="P24" i="1"/>
  <c r="O24" i="1"/>
  <c r="N24" i="1"/>
  <c r="M24" i="1"/>
  <c r="L24" i="1"/>
  <c r="K24" i="1"/>
  <c r="J24" i="1"/>
  <c r="I24" i="1"/>
  <c r="I16" i="1" s="1"/>
  <c r="H24" i="1"/>
  <c r="H16" i="1" s="1"/>
  <c r="G24" i="1"/>
  <c r="E24" i="1"/>
  <c r="F23" i="1"/>
  <c r="D23" i="1" s="1"/>
  <c r="D22" i="1" s="1"/>
  <c r="Q22" i="1"/>
  <c r="P22" i="1"/>
  <c r="O22" i="1"/>
  <c r="N22" i="1"/>
  <c r="M22" i="1"/>
  <c r="L22" i="1"/>
  <c r="K22" i="1"/>
  <c r="J22" i="1"/>
  <c r="I22" i="1"/>
  <c r="H22" i="1"/>
  <c r="G22" i="1"/>
  <c r="E22" i="1"/>
  <c r="E16" i="1" s="1"/>
  <c r="E15" i="1" s="1"/>
  <c r="E14" i="1" s="1"/>
  <c r="F21" i="1"/>
  <c r="D21" i="1" s="1"/>
  <c r="F20" i="1"/>
  <c r="D20" i="1"/>
  <c r="F19" i="1"/>
  <c r="D19" i="1" s="1"/>
  <c r="F18" i="1"/>
  <c r="D18" i="1"/>
  <c r="Q17" i="1"/>
  <c r="P17" i="1"/>
  <c r="O17" i="1"/>
  <c r="O16" i="1" s="1"/>
  <c r="N17" i="1"/>
  <c r="N16" i="1" s="1"/>
  <c r="M17" i="1"/>
  <c r="L17" i="1"/>
  <c r="K17" i="1"/>
  <c r="K16" i="1" s="1"/>
  <c r="J17" i="1"/>
  <c r="J16" i="1" s="1"/>
  <c r="I17" i="1"/>
  <c r="H17" i="1"/>
  <c r="G17" i="1"/>
  <c r="G16" i="1" s="1"/>
  <c r="F17" i="1"/>
  <c r="E17" i="1"/>
  <c r="M16" i="1"/>
  <c r="L16" i="1"/>
  <c r="E133" i="2" l="1"/>
  <c r="E142" i="2" s="1"/>
  <c r="Q16" i="1"/>
  <c r="P16" i="1"/>
  <c r="P15" i="1" s="1"/>
  <c r="P14" i="1" s="1"/>
  <c r="P13" i="1" s="1"/>
  <c r="Q28" i="1"/>
  <c r="P112" i="1"/>
  <c r="E13" i="1"/>
  <c r="I15" i="1"/>
  <c r="I14" i="1" s="1"/>
  <c r="D60" i="1"/>
  <c r="I112" i="1"/>
  <c r="N15" i="1"/>
  <c r="N14" i="1" s="1"/>
  <c r="D29" i="1"/>
  <c r="D28" i="1" s="1"/>
  <c r="G169" i="1"/>
  <c r="M112" i="1"/>
  <c r="D17" i="1"/>
  <c r="D16" i="1" s="1"/>
  <c r="I93" i="1"/>
  <c r="I88" i="1" s="1"/>
  <c r="I87" i="1" s="1"/>
  <c r="M93" i="1"/>
  <c r="M88" i="1" s="1"/>
  <c r="M87" i="1" s="1"/>
  <c r="Q93" i="1"/>
  <c r="Q88" i="1" s="1"/>
  <c r="Q87" i="1" s="1"/>
  <c r="D107" i="1"/>
  <c r="D106" i="1" s="1"/>
  <c r="D93" i="1" s="1"/>
  <c r="D88" i="1" s="1"/>
  <c r="D87" i="1" s="1"/>
  <c r="F106" i="1"/>
  <c r="Q112" i="1"/>
  <c r="F53" i="1"/>
  <c r="F83" i="1"/>
  <c r="K88" i="1"/>
  <c r="K87" i="1" s="1"/>
  <c r="K13" i="1" s="1"/>
  <c r="E93" i="1"/>
  <c r="E88" i="1" s="1"/>
  <c r="E87" i="1" s="1"/>
  <c r="J112" i="1"/>
  <c r="L112" i="1"/>
  <c r="D158" i="1"/>
  <c r="D157" i="1" s="1"/>
  <c r="D150" i="1" s="1"/>
  <c r="D41" i="1"/>
  <c r="F60" i="1"/>
  <c r="D69" i="1"/>
  <c r="M15" i="1"/>
  <c r="M14" i="1" s="1"/>
  <c r="J88" i="1"/>
  <c r="J87" i="1" s="1"/>
  <c r="F29" i="1"/>
  <c r="F28" i="1" s="1"/>
  <c r="J28" i="1"/>
  <c r="J15" i="1" s="1"/>
  <c r="J14" i="1" s="1"/>
  <c r="J13" i="1" s="1"/>
  <c r="J12" i="1" s="1"/>
  <c r="J11" i="1" s="1"/>
  <c r="N28" i="1"/>
  <c r="F51" i="1"/>
  <c r="H69" i="1"/>
  <c r="H15" i="1" s="1"/>
  <c r="H14" i="1" s="1"/>
  <c r="H13" i="1" s="1"/>
  <c r="H12" i="1" s="1"/>
  <c r="H11" i="1" s="1"/>
  <c r="L69" i="1"/>
  <c r="L15" i="1" s="1"/>
  <c r="L14" i="1" s="1"/>
  <c r="L13" i="1" s="1"/>
  <c r="L12" i="1" s="1"/>
  <c r="L11" i="1" s="1"/>
  <c r="P69" i="1"/>
  <c r="F77" i="1"/>
  <c r="F76" i="1" s="1"/>
  <c r="F81" i="1"/>
  <c r="F80" i="1" s="1"/>
  <c r="N88" i="1"/>
  <c r="N87" i="1" s="1"/>
  <c r="H112" i="1"/>
  <c r="E150" i="1"/>
  <c r="E112" i="1" s="1"/>
  <c r="E169" i="1" s="1"/>
  <c r="F22" i="1"/>
  <c r="F24" i="1"/>
  <c r="F16" i="1" s="1"/>
  <c r="F34" i="1"/>
  <c r="F64" i="1"/>
  <c r="F70" i="1"/>
  <c r="F72" i="1"/>
  <c r="F74" i="1"/>
  <c r="F90" i="1"/>
  <c r="F89" i="1" s="1"/>
  <c r="F94" i="1"/>
  <c r="F96" i="1"/>
  <c r="F104" i="1"/>
  <c r="F145" i="1"/>
  <c r="F144" i="1" s="1"/>
  <c r="F143" i="1" s="1"/>
  <c r="I150" i="1"/>
  <c r="O150" i="1"/>
  <c r="O112" i="1" s="1"/>
  <c r="N152" i="1"/>
  <c r="N151" i="1" s="1"/>
  <c r="N150" i="1" s="1"/>
  <c r="N112" i="1" s="1"/>
  <c r="D163" i="1"/>
  <c r="D162" i="1" s="1"/>
  <c r="F162" i="1"/>
  <c r="F158" i="1" s="1"/>
  <c r="F157" i="1" s="1"/>
  <c r="F150" i="1" s="1"/>
  <c r="D117" i="1"/>
  <c r="D116" i="1" s="1"/>
  <c r="D115" i="1" s="1"/>
  <c r="D114" i="1" s="1"/>
  <c r="D113" i="1" s="1"/>
  <c r="F116" i="1"/>
  <c r="F115" i="1" s="1"/>
  <c r="F114" i="1" s="1"/>
  <c r="F113" i="1" s="1"/>
  <c r="D127" i="1"/>
  <c r="D126" i="1" s="1"/>
  <c r="D125" i="1" s="1"/>
  <c r="D124" i="1" s="1"/>
  <c r="D123" i="1" s="1"/>
  <c r="F126" i="1"/>
  <c r="F125" i="1" s="1"/>
  <c r="F124" i="1" s="1"/>
  <c r="F123" i="1" s="1"/>
  <c r="F136" i="1"/>
  <c r="F135" i="1" s="1"/>
  <c r="F134" i="1" s="1"/>
  <c r="F133" i="1" s="1"/>
  <c r="Q150" i="1"/>
  <c r="Q15" i="1" l="1"/>
  <c r="Q14" i="1" s="1"/>
  <c r="Q13" i="1" s="1"/>
  <c r="Q12" i="1" s="1"/>
  <c r="Q11" i="1" s="1"/>
  <c r="P12" i="1"/>
  <c r="P11" i="1" s="1"/>
  <c r="K12" i="1"/>
  <c r="K11" i="1" s="1"/>
  <c r="K169" i="1"/>
  <c r="O169" i="1"/>
  <c r="O12" i="1"/>
  <c r="O11" i="1" s="1"/>
  <c r="N13" i="1"/>
  <c r="N12" i="1" s="1"/>
  <c r="N11" i="1" s="1"/>
  <c r="E12" i="1"/>
  <c r="E11" i="1" s="1"/>
  <c r="F69" i="1"/>
  <c r="F15" i="1" s="1"/>
  <c r="F14" i="1" s="1"/>
  <c r="F13" i="1" s="1"/>
  <c r="F12" i="1" s="1"/>
  <c r="F11" i="1" s="1"/>
  <c r="F112" i="1"/>
  <c r="J169" i="1"/>
  <c r="P169" i="1"/>
  <c r="F93" i="1"/>
  <c r="F88" i="1" s="1"/>
  <c r="F87" i="1" s="1"/>
  <c r="L169" i="1"/>
  <c r="D112" i="1"/>
  <c r="D169" i="1" s="1"/>
  <c r="H169" i="1"/>
  <c r="M13" i="1"/>
  <c r="M12" i="1" s="1"/>
  <c r="M11" i="1" s="1"/>
  <c r="D15" i="1"/>
  <c r="D14" i="1" s="1"/>
  <c r="D13" i="1" s="1"/>
  <c r="I13" i="1"/>
  <c r="I12" i="1" s="1"/>
  <c r="I11" i="1" s="1"/>
  <c r="Q169" i="1" l="1"/>
  <c r="F169" i="1"/>
  <c r="D12" i="1"/>
  <c r="D11" i="1" s="1"/>
  <c r="M169" i="1"/>
  <c r="I169" i="1"/>
  <c r="N169" i="1"/>
</calcChain>
</file>

<file path=xl/sharedStrings.xml><?xml version="1.0" encoding="utf-8"?>
<sst xmlns="http://schemas.openxmlformats.org/spreadsheetml/2006/main" count="649" uniqueCount="495">
  <si>
    <t>Poz.</t>
  </si>
  <si>
    <t>Broj ek.klas.</t>
  </si>
  <si>
    <t>Naziv</t>
  </si>
  <si>
    <t>Pomoći iz inozemstva i od subjekata unutar općeg proračuna 
(skupina konta 63)</t>
  </si>
  <si>
    <t>Prihodi od imovine (skupina konta 64)</t>
  </si>
  <si>
    <t>Prihodi od upravnih i administrativnih pristojbi, pristojbi po posebnim propisima i naknada (skupina konta 65)</t>
  </si>
  <si>
    <t>Prihodi od prodaje proizvoda i robe te pruženih usluga i prihodi od donacija (skupina konta 66)</t>
  </si>
  <si>
    <t>Prihodi od HZZO-a na temelju ugovornih obveza             (konto 673)</t>
  </si>
  <si>
    <t>Kazne, upravne mjere i ostali prihodi (skupina konta 68)</t>
  </si>
  <si>
    <t>Prihodi od prodaje proizvedene dugotrajne imovine (skupina konta 72 i 73)</t>
  </si>
  <si>
    <t>Primici od zaduživanja (skupina konta 81, 83 i 84)</t>
  </si>
  <si>
    <t>⑬</t>
  </si>
  <si>
    <t>①</t>
  </si>
  <si>
    <t>②</t>
  </si>
  <si>
    <t>③</t>
  </si>
  <si>
    <t>④</t>
  </si>
  <si>
    <t>⑤</t>
  </si>
  <si>
    <t>⑥</t>
  </si>
  <si>
    <t>⑦ I ⑧</t>
  </si>
  <si>
    <t>⑨,⑩ I ⑪</t>
  </si>
  <si>
    <t>4=5+6</t>
  </si>
  <si>
    <t>6=7+8+9+10+11+ 12+13+14</t>
  </si>
  <si>
    <t>Glava 04. SREDNJE ŠKOLSTVO</t>
  </si>
  <si>
    <t>Glavni program F03.  SREDNJE OBRAZOVANJE</t>
  </si>
  <si>
    <t>Program 1001. DECENTRALIZIRANA SREDSTVA ZA SREDNJE ŠKOLE I UČENIČKE DOMOVE</t>
  </si>
  <si>
    <t>Aktivnost A10001. REDOVNA DJELATNOST SREDNJIH ŠKOLA I UČENIČKIH DOMOVA</t>
  </si>
  <si>
    <t>3</t>
  </si>
  <si>
    <t>RASHODI POSLOVANJA</t>
  </si>
  <si>
    <t>31</t>
  </si>
  <si>
    <t>RASHODI ZA ZAPOSLENE</t>
  </si>
  <si>
    <t xml:space="preserve">311 </t>
  </si>
  <si>
    <t>PLAĆE</t>
  </si>
  <si>
    <t>1</t>
  </si>
  <si>
    <t>3111</t>
  </si>
  <si>
    <t>Plaće za redovan rad</t>
  </si>
  <si>
    <t>3112</t>
  </si>
  <si>
    <t>Plaće u naravi</t>
  </si>
  <si>
    <t>3113</t>
  </si>
  <si>
    <t>Plaće za prekovremeni rad</t>
  </si>
  <si>
    <t>3114</t>
  </si>
  <si>
    <t>Plaće za posebne uvjete rada</t>
  </si>
  <si>
    <t>OSTALI RASHODI ZA ZAPOSLENE</t>
  </si>
  <si>
    <t>2</t>
  </si>
  <si>
    <t>3121</t>
  </si>
  <si>
    <t>Ostali rashodi za zaposlene</t>
  </si>
  <si>
    <t>DOPRINOSI NA PLAĆE</t>
  </si>
  <si>
    <t>3131</t>
  </si>
  <si>
    <t>Doprinosi za mirovinsko osiguranje</t>
  </si>
  <si>
    <t>3132</t>
  </si>
  <si>
    <t>Doprinos za obvezno zdravstveno osiguranje</t>
  </si>
  <si>
    <t>4</t>
  </si>
  <si>
    <t>3133</t>
  </si>
  <si>
    <t>Doprinos za obvezno osiguranje u slučaju nezaposlenosti</t>
  </si>
  <si>
    <t>32</t>
  </si>
  <si>
    <t>MATERIJALNI RASHODI</t>
  </si>
  <si>
    <t>321</t>
  </si>
  <si>
    <t>NAKNADE TROŠKOVA ZAPOSLENIMA</t>
  </si>
  <si>
    <t>3211</t>
  </si>
  <si>
    <t>Službena putovanja</t>
  </si>
  <si>
    <t>5</t>
  </si>
  <si>
    <t>3212</t>
  </si>
  <si>
    <t>Naknade za prijevoz, za rad na terenu i odvojeni život</t>
  </si>
  <si>
    <t>6</t>
  </si>
  <si>
    <t>3213</t>
  </si>
  <si>
    <t>Stručno usavršavanje zaposlenika</t>
  </si>
  <si>
    <t>3214</t>
  </si>
  <si>
    <t>Ostale naknade troškova zaposlenima</t>
  </si>
  <si>
    <t>322</t>
  </si>
  <si>
    <t>RASHODI ZA MATERIJAL I ENERGIJU</t>
  </si>
  <si>
    <t>7</t>
  </si>
  <si>
    <t>3221</t>
  </si>
  <si>
    <t>Uredski materijal i ostali materijalni rashodi</t>
  </si>
  <si>
    <t>8</t>
  </si>
  <si>
    <t>3222</t>
  </si>
  <si>
    <t>Materijal i sirovine</t>
  </si>
  <si>
    <t>9</t>
  </si>
  <si>
    <t>3223</t>
  </si>
  <si>
    <t>Energija</t>
  </si>
  <si>
    <t>10</t>
  </si>
  <si>
    <t>3224</t>
  </si>
  <si>
    <t>Materijal i dijelovi za tekuće i investicijsko održavanje</t>
  </si>
  <si>
    <t>11</t>
  </si>
  <si>
    <t>3225</t>
  </si>
  <si>
    <t>Sitni inventar i auto gume</t>
  </si>
  <si>
    <t>3227</t>
  </si>
  <si>
    <t>Službena radna odjeća</t>
  </si>
  <si>
    <t>323</t>
  </si>
  <si>
    <t>RASHODI ZA USLUGE</t>
  </si>
  <si>
    <t>12</t>
  </si>
  <si>
    <t>3231</t>
  </si>
  <si>
    <t>Usluge telefona, pošte i prijevoza</t>
  </si>
  <si>
    <t>13</t>
  </si>
  <si>
    <t>3232</t>
  </si>
  <si>
    <t>Usluge tekućeg i investicijskog održavanja</t>
  </si>
  <si>
    <t>3233</t>
  </si>
  <si>
    <t>Usluge promidžbe i informiranja</t>
  </si>
  <si>
    <t>14</t>
  </si>
  <si>
    <t>3234</t>
  </si>
  <si>
    <t>Komunalne usluge</t>
  </si>
  <si>
    <t>15</t>
  </si>
  <si>
    <t>3235</t>
  </si>
  <si>
    <t>Zakupnine i najamnine</t>
  </si>
  <si>
    <t>3236</t>
  </si>
  <si>
    <t>Zdravstvene i veterinarske usluge</t>
  </si>
  <si>
    <t>16</t>
  </si>
  <si>
    <t>3237</t>
  </si>
  <si>
    <t>Intelektualne i osobne usluge</t>
  </si>
  <si>
    <t>17</t>
  </si>
  <si>
    <t>3238</t>
  </si>
  <si>
    <t>Računalne usluge</t>
  </si>
  <si>
    <t>18</t>
  </si>
  <si>
    <t>3239</t>
  </si>
  <si>
    <t>Ostale usluge</t>
  </si>
  <si>
    <t>324</t>
  </si>
  <si>
    <t>NAKNADE OSOBAMA IZVAN RADNOG ODNOSA</t>
  </si>
  <si>
    <t>19</t>
  </si>
  <si>
    <t>3241</t>
  </si>
  <si>
    <t>Naknade osobama izvan radnog odnosa</t>
  </si>
  <si>
    <t>329</t>
  </si>
  <si>
    <t>OSTALI NESPOMENUTI RASHODI POSLOVANJA</t>
  </si>
  <si>
    <t>20</t>
  </si>
  <si>
    <t>Naknade za rad predstavn. i izvršnih tijela, povjerenstava i sl.</t>
  </si>
  <si>
    <t>21</t>
  </si>
  <si>
    <t>3292</t>
  </si>
  <si>
    <t>Premije osiguranja</t>
  </si>
  <si>
    <t>3293</t>
  </si>
  <si>
    <t>Reprezentacija</t>
  </si>
  <si>
    <t>22</t>
  </si>
  <si>
    <t>3294</t>
  </si>
  <si>
    <t>Članarine i norme</t>
  </si>
  <si>
    <t>3295</t>
  </si>
  <si>
    <t>Pristojbe i naknade</t>
  </si>
  <si>
    <t>23</t>
  </si>
  <si>
    <t>3299</t>
  </si>
  <si>
    <t>Ostali nespomenuti rashodi poslovanja</t>
  </si>
  <si>
    <t>34</t>
  </si>
  <si>
    <t>FINANCIJSKI RASHODI</t>
  </si>
  <si>
    <t>342</t>
  </si>
  <si>
    <t>KAMATE NA PRIMLJENE KREDITE I ZAJMOVE</t>
  </si>
  <si>
    <t>3423</t>
  </si>
  <si>
    <t>Kamate za primljene zajmove od ost.tuz.fin.inst.</t>
  </si>
  <si>
    <t>3427</t>
  </si>
  <si>
    <t>Kamate za primljene zajmove od trg.dr. i obrtnika</t>
  </si>
  <si>
    <t>343</t>
  </si>
  <si>
    <t>OSTALI FINANCIJSKI RASHODI</t>
  </si>
  <si>
    <t>24</t>
  </si>
  <si>
    <t>3431</t>
  </si>
  <si>
    <t>Bankarske usluge i usluge platnog prometa</t>
  </si>
  <si>
    <t>3432</t>
  </si>
  <si>
    <t>Negativne tečajne razlike i razlike zbog primjene valutne klauzule</t>
  </si>
  <si>
    <t>3433</t>
  </si>
  <si>
    <t>Zatezne kamate</t>
  </si>
  <si>
    <t>3434</t>
  </si>
  <si>
    <t>Ostali nespomenuti financijski rashodi</t>
  </si>
  <si>
    <t>36</t>
  </si>
  <si>
    <t>POMOĆI DANE U INOZEMSTVO I UNUTAR OPĆE DRŽAVE</t>
  </si>
  <si>
    <t>363</t>
  </si>
  <si>
    <t>POMOĆI UNUTAR OPĆEG PRORAČUNA</t>
  </si>
  <si>
    <t>3631</t>
  </si>
  <si>
    <r>
      <t xml:space="preserve">Tekuće pomoći unutar opće </t>
    </r>
    <r>
      <rPr>
        <sz val="12"/>
        <color indexed="8"/>
        <rFont val="Times New Roman"/>
        <family val="1"/>
        <charset val="238"/>
      </rPr>
      <t>države</t>
    </r>
  </si>
  <si>
    <t>366</t>
  </si>
  <si>
    <t>Tekuće pomoći proračunskim korisnicima drugih proračuna</t>
  </si>
  <si>
    <t>3661</t>
  </si>
  <si>
    <t>368</t>
  </si>
  <si>
    <t>Pomoći temeljem prijenosa EU sredstava</t>
  </si>
  <si>
    <t>3681</t>
  </si>
  <si>
    <t>Tekuće pomoći temeljem prijenosa EU sredstava</t>
  </si>
  <si>
    <t>37</t>
  </si>
  <si>
    <t>NAKNADE GRAĐANIMA I KUĆANSTVIMA NA TEMELJU OSIGURANJA I DRUGE NAKNADE</t>
  </si>
  <si>
    <t>372</t>
  </si>
  <si>
    <t>OSTALE NAKNADE GRAĐANIMA I KUĆANSTVIMA IZ PRORAČUNA</t>
  </si>
  <si>
    <t>3721</t>
  </si>
  <si>
    <t>Naknade građanima i kućanstvima u novcu</t>
  </si>
  <si>
    <t>3722</t>
  </si>
  <si>
    <t>Naknade građanima i kućanstvima u naravi</t>
  </si>
  <si>
    <t>38</t>
  </si>
  <si>
    <t>OSTALI RASHODI</t>
  </si>
  <si>
    <t>381</t>
  </si>
  <si>
    <t>TEKUĆE DONACIJE</t>
  </si>
  <si>
    <t>3811</t>
  </si>
  <si>
    <t>Tekuće donacije u novcu</t>
  </si>
  <si>
    <t>383</t>
  </si>
  <si>
    <t>Kazne, penali i naknade štete</t>
  </si>
  <si>
    <t>3831</t>
  </si>
  <si>
    <t>Naknade šteta pravnim i fizičkim osobama</t>
  </si>
  <si>
    <t>3834</t>
  </si>
  <si>
    <t>Ugovorene kazne i ostale naknade šteta</t>
  </si>
  <si>
    <t>3835</t>
  </si>
  <si>
    <t>Ostale kazne</t>
  </si>
  <si>
    <t>Projekt K100002. ODRŽAVANJE I OPREMANJE SREDNJIH ŠKOLA I UČENIČKIH DOMOVA</t>
  </si>
  <si>
    <t>RASHODI ZA NABAVU NEFINANCIJSKE IMOVINE</t>
  </si>
  <si>
    <r>
      <t xml:space="preserve">Rashodi za nabavu neproizvedene </t>
    </r>
    <r>
      <rPr>
        <b/>
        <sz val="10"/>
        <rFont val="Times New Roman"/>
        <family val="1"/>
        <charset val="238"/>
      </rPr>
      <t>dugotrajne</t>
    </r>
    <r>
      <rPr>
        <b/>
        <sz val="10"/>
        <color indexed="10"/>
        <rFont val="Times New Roman"/>
        <family val="1"/>
        <charset val="238"/>
      </rPr>
      <t xml:space="preserve"> </t>
    </r>
    <r>
      <rPr>
        <b/>
        <sz val="10"/>
        <color indexed="8"/>
        <rFont val="Times New Roman"/>
        <family val="1"/>
        <charset val="238"/>
      </rPr>
      <t>imovine</t>
    </r>
  </si>
  <si>
    <t>Nematerijalna imovina</t>
  </si>
  <si>
    <t>4123</t>
  </si>
  <si>
    <t>Licence</t>
  </si>
  <si>
    <t>4124</t>
  </si>
  <si>
    <t>Ostala prava</t>
  </si>
  <si>
    <t>RASHODI ZA NABAVU NEPROIZVEDENE DUGOTR. IMOVINE</t>
  </si>
  <si>
    <t>NEMATERIJALNA IMOVINA</t>
  </si>
  <si>
    <t>25</t>
  </si>
  <si>
    <t>4212</t>
  </si>
  <si>
    <t>Poslovni objekti</t>
  </si>
  <si>
    <t>422</t>
  </si>
  <si>
    <t>POSTROJENJA I OPREMA</t>
  </si>
  <si>
    <t>26</t>
  </si>
  <si>
    <t>4221</t>
  </si>
  <si>
    <t>Uredska oprema i namještaj</t>
  </si>
  <si>
    <t>4222</t>
  </si>
  <si>
    <t>Komunikacijska oprema</t>
  </si>
  <si>
    <t>4223</t>
  </si>
  <si>
    <t>Oprema za održavanje i zaštitu</t>
  </si>
  <si>
    <t>4224</t>
  </si>
  <si>
    <t>Medicinska i labaratorijska oprema</t>
  </si>
  <si>
    <t>4225</t>
  </si>
  <si>
    <t xml:space="preserve">Instrumenti, uređaji i strojevi </t>
  </si>
  <si>
    <t>4226</t>
  </si>
  <si>
    <t xml:space="preserve">Sportska i glazbena oprema </t>
  </si>
  <si>
    <t>27</t>
  </si>
  <si>
    <t>4227</t>
  </si>
  <si>
    <t>Uređaji, strojevi i oprema za ostale namjene</t>
  </si>
  <si>
    <t>423</t>
  </si>
  <si>
    <t>Prijevozna sredstva</t>
  </si>
  <si>
    <t>4231</t>
  </si>
  <si>
    <t>Prijevozna sredstva u cestovnom prometu</t>
  </si>
  <si>
    <t>426</t>
  </si>
  <si>
    <t>Nematerijalna proizvedena imovina</t>
  </si>
  <si>
    <t>4262</t>
  </si>
  <si>
    <t>Ulaganja u računalne programe</t>
  </si>
  <si>
    <t>4263</t>
  </si>
  <si>
    <t>Umjetnička, literarna i znanstvena djela</t>
  </si>
  <si>
    <t>45</t>
  </si>
  <si>
    <t>Rashodi za dodatna ulaganja na nefinancijskoj imovini</t>
  </si>
  <si>
    <t>4511</t>
  </si>
  <si>
    <t>Dodatna ulaganja na građevinskim objektima</t>
  </si>
  <si>
    <t>4521</t>
  </si>
  <si>
    <t>Dodatna ulaganja na postrojenjima i opremi</t>
  </si>
  <si>
    <t>Program 1002. POJAČANI STANDARD U SREDNJEM ŠKOLSTVU</t>
  </si>
  <si>
    <t>Aktivnost A100001. NAKNADE ZA RAD ŠKOLSKIH ODBORA</t>
  </si>
  <si>
    <t>28</t>
  </si>
  <si>
    <t>3291</t>
  </si>
  <si>
    <t>Naknade za rad predstavničkih i izvršnih tijela, povj. I sl</t>
  </si>
  <si>
    <t>Aktivnost A100002. DONACIJE PRIVATNIM SREDNJIM ŠKOLAMA</t>
  </si>
  <si>
    <t>29</t>
  </si>
  <si>
    <t>Aktivnost A100003. OSTALE IZVANNASTAVNE AKTIVNOSTI</t>
  </si>
  <si>
    <t>30</t>
  </si>
  <si>
    <t xml:space="preserve">Ostali nespomenuti rashodi poslovanja </t>
  </si>
  <si>
    <t>Aktivnost A100007. POMOĆNICI U NASTAVI</t>
  </si>
  <si>
    <t>Aktivnost A100008. SUFINANCIRANJE MEĐUMJESNOG JAVNOG PRIJEVOZA UČENIKA</t>
  </si>
  <si>
    <t xml:space="preserve">Naknade građanima i kućanstvima u naravi </t>
  </si>
  <si>
    <t>Aktivnost A100009. NABAVA UDŽBENIKA</t>
  </si>
  <si>
    <t>33</t>
  </si>
  <si>
    <t>Aktivnost A100010. REDOVNA DJELATNOST SREDNJIH ŠKOLA I UČENIČKIH DOMOVA</t>
  </si>
  <si>
    <t>35</t>
  </si>
  <si>
    <r>
      <t>323</t>
    </r>
    <r>
      <rPr>
        <sz val="12"/>
        <rFont val="Times New Roman"/>
        <family val="1"/>
        <charset val="238"/>
      </rPr>
      <t>4</t>
    </r>
  </si>
  <si>
    <t>Projekt K100004. ODRŽAVANJE I OPREMANJE SREDNJIH ŠKOLA ZA POBOLJŠANJE STANDARDA</t>
  </si>
  <si>
    <t>39</t>
  </si>
  <si>
    <t>424</t>
  </si>
  <si>
    <t>Postrojenja i oprema</t>
  </si>
  <si>
    <t>40</t>
  </si>
  <si>
    <t>4241</t>
  </si>
  <si>
    <t xml:space="preserve">Knjige </t>
  </si>
  <si>
    <t>Projekt T100001. SUFINANCIRANJE PROJEKTA PRIJAVLJENIH NA NATJEČAJE
 EUROPSKIH FONDOVA ILI PARTNERSTVA ZA EU FONDOVE</t>
  </si>
  <si>
    <t>41</t>
  </si>
  <si>
    <t>UKUPNO GLAVA:</t>
  </si>
  <si>
    <t>Obrazac FIN. PL.- SŠ/UD</t>
  </si>
  <si>
    <t>Korisnik proračuna:</t>
  </si>
  <si>
    <t>Ugostiteljsko-turističko učilište</t>
  </si>
  <si>
    <t>Kontak osoba:</t>
  </si>
  <si>
    <t>Jasminka Miholić</t>
  </si>
  <si>
    <t>Tel:</t>
  </si>
  <si>
    <t>6603-915</t>
  </si>
  <si>
    <t>Preneseni višak prihoda i primitaka koji nisu dobiveni s računa Proračuna Grada Zagreba iz prethodnog razdoblja</t>
  </si>
  <si>
    <t>⑫</t>
  </si>
  <si>
    <t>U Zagrebu,________________________ 2017.</t>
  </si>
  <si>
    <t>M.P.</t>
  </si>
  <si>
    <t>Potpis Ravnatelja-ice:</t>
  </si>
  <si>
    <t>PRIJEDLOG PLANA ZA 2019</t>
  </si>
  <si>
    <t>PRIJEDLOG PLANA ZA 2020</t>
  </si>
  <si>
    <t>PRIJEDLOG PLANA ZA 2021</t>
  </si>
  <si>
    <t>PLANIRANI PRIHODI I PRIMICI IZ NADLEŽNOG PRORAČUNA   ZA 2019                   (konto 671)</t>
  </si>
  <si>
    <t>PLANIRANI PRIHODI I PRIMICI KOJI NISU DOBIVENI S RAČUNA GRADA ZAGREBA ZA 2019</t>
  </si>
  <si>
    <t>PLAN RASHODA I IZDATAKA 2019. -2021.</t>
  </si>
  <si>
    <t>Tablica 1</t>
  </si>
  <si>
    <t>NAZIV USTANOVE_____________________________</t>
  </si>
  <si>
    <t>PLAN PRIHODA I PRIMITAKA 2019. - 2021.</t>
  </si>
  <si>
    <t>1.1. PRIHODI I PRIMICI KOJI NISU DOBIVENI S RAČUNA PRORAČUNA GRADA ZAGREBA</t>
  </si>
  <si>
    <t>KONTO</t>
  </si>
  <si>
    <t>NAZIV</t>
  </si>
  <si>
    <t>IZVOR FINANCIRANJA</t>
  </si>
  <si>
    <t>PLAN 2019.</t>
  </si>
  <si>
    <t>PLAN 2020.</t>
  </si>
  <si>
    <t>PLAN 2021.</t>
  </si>
  <si>
    <t xml:space="preserve">PRIHODI POSLOVANJA </t>
  </si>
  <si>
    <t xml:space="preserve">Pomoći iz inozemstva i od subjekata unutar općeg proračuna 
</t>
  </si>
  <si>
    <t xml:space="preserve">Pomoći od inozemnih vlada </t>
  </si>
  <si>
    <t>Tekuće pomoći od inozemnih vlada</t>
  </si>
  <si>
    <t>Kapitalne pomoći od inozemnih vlada</t>
  </si>
  <si>
    <t xml:space="preserve">Pomoći od međunarodnih organizacija te institucija i tijela EU </t>
  </si>
  <si>
    <t>Tekuće pomoći od međunarodnih organizacija</t>
  </si>
  <si>
    <t>Kapitalne pomoći od međunarodnih organizacija</t>
  </si>
  <si>
    <t>Tekuće pomoći od institucija i tijela EU</t>
  </si>
  <si>
    <t>51</t>
  </si>
  <si>
    <t>Kapitalne pomoći od institucija i tijela EU</t>
  </si>
  <si>
    <t xml:space="preserve">Pomoći proračunu iz drugih proračuna </t>
  </si>
  <si>
    <t xml:space="preserve">Tekuće pomoći proračunu iz drugih proračuna </t>
  </si>
  <si>
    <t>52</t>
  </si>
  <si>
    <t xml:space="preserve">Kapitalne pomoći proračunu iz drugih proračuna </t>
  </si>
  <si>
    <t xml:space="preserve">Pomoći od izvanproračunskih korisnika </t>
  </si>
  <si>
    <t>Tekuće pomoći od izvanproračunskih korisnika</t>
  </si>
  <si>
    <t xml:space="preserve">Kapitalne pomoći od izvanproračunskih korisnika </t>
  </si>
  <si>
    <t>Pomoći izravnanja za decentralizirane funkcije</t>
  </si>
  <si>
    <t>Tekuće pomoći izravnanja za decentralizirane funkcije</t>
  </si>
  <si>
    <t>Kapitalne pomoći izravnanja za decentralizirane funkcije</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</si>
  <si>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</si>
  <si>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</si>
  <si>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</si>
  <si>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</si>
  <si>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</si>
  <si>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</si>
  <si>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</si>
  <si>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 xml:space="preserve">Pomoći iz državnog proračuna temeljem prijenosa  EU sredstava </t>
  </si>
  <si>
    <t>6381</t>
  </si>
  <si>
    <t>Tekuće pomoći iz državnog proračuna temeljem prijenosa  EU sredstava</t>
  </si>
  <si>
    <t>56</t>
  </si>
  <si>
    <t>6382</t>
  </si>
  <si>
    <t>Kapitalne pomoći iz državnog proračuna temeljem prijenosa  EU sredstava</t>
  </si>
  <si>
    <t xml:space="preserve">Prihodi od imovine </t>
  </si>
  <si>
    <t xml:space="preserve">Prihodi od financijske imovine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</si>
  <si>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</si>
  <si>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</si>
  <si>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</si>
  <si>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</si>
  <si>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</si>
  <si>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</si>
  <si>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</si>
  <si>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 xml:space="preserve">Prihodi od nefinancijske imovine </t>
  </si>
  <si>
    <t>Prihodi od zakupa i iznajmljivanja imovine</t>
  </si>
  <si>
    <t>Naknada za korištenje nefinancijske imovine</t>
  </si>
  <si>
    <t>43</t>
  </si>
  <si>
    <t>6425</t>
  </si>
  <si>
    <t>Prihodi od prodaje kratkotrajne nefinancijske imovine</t>
  </si>
  <si>
    <t>Ostali prihodi od nefinancijske imovine</t>
  </si>
  <si>
    <t xml:space="preserve">Prihodi od kamata na dane zajmove </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</si>
  <si>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</si>
  <si>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</si>
  <si>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</si>
  <si>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</si>
  <si>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</si>
  <si>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</si>
  <si>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</si>
  <si>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</si>
  <si>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 xml:space="preserve">Prihodi od kamata na dane zajmove po protestiranim jamstvima </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</si>
  <si>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</si>
  <si>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</si>
  <si>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</si>
  <si>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</si>
  <si>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</si>
  <si>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</si>
  <si>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</si>
  <si>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</si>
  <si>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</si>
  <si>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</si>
  <si>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</si>
  <si>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</si>
  <si>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 xml:space="preserve">Prihodi od upravnih i administrativnih pristojbi, pristojbi po posebnim propisima i naknada </t>
  </si>
  <si>
    <t xml:space="preserve">Upravne i administrativne pristojbe </t>
  </si>
  <si>
    <t>Državne upravne i sudske pristojbe</t>
  </si>
  <si>
    <t>Županijske, gradske i općinske pristojbe i naknade</t>
  </si>
  <si>
    <t>Ostale upravne pristojbe i naknade</t>
  </si>
  <si>
    <t>Ostale pristojbe i naknade</t>
  </si>
  <si>
    <t xml:space="preserve">Prihodi po posebnim propisima </t>
  </si>
  <si>
    <t>Ostali nespomenuti prihodi</t>
  </si>
  <si>
    <t>6527</t>
  </si>
  <si>
    <t>Naknade od financijske imovine</t>
  </si>
  <si>
    <t>6528</t>
  </si>
  <si>
    <t>Prihodi od novčane naknade poslodavca zbog nezapošljavanje osoba s invaliditetom</t>
  </si>
  <si>
    <t>Prihodi od prodaje proizvoda i robe te pruženih usluga i prihodi od donacija</t>
  </si>
  <si>
    <t xml:space="preserve">Prihodi od prodaje proizvoda i robe te pruženih usluga </t>
  </si>
  <si>
    <t>Prihodi od prodaje proizvoda i robe</t>
  </si>
  <si>
    <t>Prihodi od pruženih usluga</t>
  </si>
  <si>
    <t>Donacije od pravnih i fizičkih osoba izvan općeg proračuna</t>
  </si>
  <si>
    <t>Tekuće donacije</t>
  </si>
  <si>
    <t>61</t>
  </si>
  <si>
    <t>Kapitalne donacije</t>
  </si>
  <si>
    <t>67</t>
  </si>
  <si>
    <t>Prihodi iz nadležnog proračuna i HZZO-a na temelju ugovornih obveza</t>
  </si>
  <si>
    <t>673</t>
  </si>
  <si>
    <t>Prihodi od HZZO-a na temelju ugovornih obveza</t>
  </si>
  <si>
    <t>6731</t>
  </si>
  <si>
    <t xml:space="preserve">Kazne, upravne mjere i ostali prihodi </t>
  </si>
  <si>
    <t xml:space="preserve">Ostali prihodi </t>
  </si>
  <si>
    <t>Ostali prihodi</t>
  </si>
  <si>
    <t xml:space="preserve">Prihodi od prodaje nefinancijske imovine </t>
  </si>
  <si>
    <t>⑦</t>
  </si>
  <si>
    <t xml:space="preserve">Prihodi od prodaje proizvedene dugotrajne imovine </t>
  </si>
  <si>
    <t xml:space="preserve">Prihodi od prodaje građevinskih objekata </t>
  </si>
  <si>
    <t>Stambeni objekti</t>
  </si>
  <si>
    <t>Ostali građevinski objekti</t>
  </si>
  <si>
    <t xml:space="preserve">Prihodi od prodaje postrojenja i opreme </t>
  </si>
  <si>
    <t xml:space="preserve">Komunikacijska oprema </t>
  </si>
  <si>
    <t>Medicinska i laboratorijska oprema</t>
  </si>
  <si>
    <t>Sportska i glazbena oprema</t>
  </si>
  <si>
    <t xml:space="preserve">Prihodi od prodaje prijevoznih sredstava </t>
  </si>
  <si>
    <t xml:space="preserve">Prihodi od prodaje knjiga, umjetničkih djela i ostalih izložbenih vrijednosti </t>
  </si>
  <si>
    <t>Knjige</t>
  </si>
  <si>
    <t>Umjetnička djela (izložena u galerijama, muzejima i slično)</t>
  </si>
  <si>
    <t>Muzejski izlošci i predmeti prirodnih rijetkosti</t>
  </si>
  <si>
    <t>Ostale nespomenute izložbene vrijednosti</t>
  </si>
  <si>
    <t xml:space="preserve">Prihodi od prodaje nematerijalne proizvedene imovine </t>
  </si>
  <si>
    <t xml:space="preserve">Ulaganja u računalne programe </t>
  </si>
  <si>
    <t>Ostala nematerijalna proizvedena imovina</t>
  </si>
  <si>
    <t>⑧</t>
  </si>
  <si>
    <t xml:space="preserve">Prihodi od prodaje plemenitih metala i ostalih pohranjenih vrijednosti </t>
  </si>
  <si>
    <t>Pohranjene knjige, umjetnička djela i slične vrijednosti</t>
  </si>
  <si>
    <t xml:space="preserve">Primici od financijske imovine i zaduživanja </t>
  </si>
  <si>
    <t>⑨</t>
  </si>
  <si>
    <t>81</t>
  </si>
  <si>
    <t>Primljeni povrati glavnice danih zajmova i depozita</t>
  </si>
  <si>
    <t>812</t>
  </si>
  <si>
    <t>Primici (povrati) glavnice zajmova danih neprofitnim organizacijama, građanima i kućanstvima</t>
  </si>
  <si>
    <t>8121</t>
  </si>
  <si>
    <t>Povrat  zajmova danih neprofitnim organizacijama, građanima i kućanstvima u tuzemstvu</t>
  </si>
  <si>
    <t>Primici (povrati) glavnice zajmova danih kreditnim i ostalim financijskim institucijama u javnom sektoru</t>
  </si>
  <si>
    <t>Povrat zajmova danih ostalim financijskim institucijama u javnom sektoru</t>
  </si>
  <si>
    <t>818</t>
  </si>
  <si>
    <t>Primici od povrata depozita i jamčevnih pologa</t>
  </si>
  <si>
    <t>⑩</t>
  </si>
  <si>
    <t>Primici od prodaje dionica i udjela u glavnici</t>
  </si>
  <si>
    <t>Primici od prodaje dionica i udjela u glavnici kreditnih i ostalih financijskih institucija izvan javnog sektora</t>
  </si>
  <si>
    <t>Dionice i udjeli u glavnici tuzemnih kreditnih i ostalih financijskih institucija izvan javnog sektora</t>
  </si>
  <si>
    <t>⑪</t>
  </si>
  <si>
    <t xml:space="preserve">Primici od zaduživanja </t>
  </si>
  <si>
    <t>842</t>
  </si>
  <si>
    <t>Primljeni krediti i zajmovi od kreditnih i ostalih financijskih institucija u javnom sektoru</t>
  </si>
  <si>
    <t>8422</t>
  </si>
  <si>
    <t>Primljeni krediti i zajmovi od kreditnih institucija u javnom sektoru</t>
  </si>
  <si>
    <t xml:space="preserve">Primljeni krediti i zajmovi od kreditnih i ostalih financijskih institucija izvan javnog sektora </t>
  </si>
  <si>
    <t>Primljeni krediti od tuzemnih kreditnih institucija izvan javnog sektora</t>
  </si>
  <si>
    <t>Primljeni zajmovi od tuzemnih osiguravajućih društava izvan javnog sektora</t>
  </si>
  <si>
    <t>Primljeni zajmovi od ostalih tuzemnih financijskih institucija izvan javnog sektora</t>
  </si>
  <si>
    <t>845</t>
  </si>
  <si>
    <t>Primljeni zajmovi od trgovačkih društava i obrtnika izvan javnog sektora</t>
  </si>
  <si>
    <t>8453</t>
  </si>
  <si>
    <t>Primljeni zajmovi od tuzemnih trgovačkih društava izvan javnog sektora</t>
  </si>
  <si>
    <t>I. UKUPNO PRIHODI I PRIMICI KOJI NISU DOBIVENI S RAČUNA PRORAČUNA GRADA ZAGREBA</t>
  </si>
  <si>
    <t>PRENESENI VIŠAK PRIHODA I PRIMITAKA KOJI NISU DOBIVENI S RAČUNA PRORAČUNA GRADA ZAGREBA IZ PRETHODNOG RAZDOBLJA</t>
  </si>
  <si>
    <t>1.2. PRIHODI I PRIMICI KOJI SU DOBIVENI S RAČUNA PRORAČUNA GRADA ZAGREBA</t>
  </si>
  <si>
    <t>671</t>
  </si>
  <si>
    <t>Prihodi iz nadležnog proračuna za financiranje redovne djelatnosti proračunskih korisnika</t>
  </si>
  <si>
    <t>6711</t>
  </si>
  <si>
    <t>Prihodi iz nadležnog proračuna za financiranje rashoda poslovanja</t>
  </si>
  <si>
    <t>6712</t>
  </si>
  <si>
    <t>Prihodi iz nadležnog proračuna za financiranje rashoda za nabavu nefinancijske imovine</t>
  </si>
  <si>
    <t>6714</t>
  </si>
  <si>
    <t>Prihodi iz nadležnog proračuna za financiranje izdataka za financijsku imovinu i otplatu zajmova</t>
  </si>
  <si>
    <t>II. UKUPNO PRIHODI I PRIMICI KOJI SU DOBIVENI S RAČUNA PRORAČUNA GRADA ZAGREBA</t>
  </si>
  <si>
    <t xml:space="preserve">III. SVEUKUPNO  PRIHODI I PRIMICI </t>
  </si>
  <si>
    <t>Obrazac Obrazloženja financijskog plana</t>
  </si>
  <si>
    <t>NAZIV KORISNIKA:</t>
  </si>
  <si>
    <t>UGOSTITELJSKO-TURISTIČKO UČILIŠTE</t>
  </si>
  <si>
    <t>KOMBOLOVA 2A,10000 ZAGREB</t>
  </si>
  <si>
    <t>SAŽETAK DJELOKRUGA:</t>
  </si>
  <si>
    <t>1. NAZIV PROGRAMA</t>
  </si>
  <si>
    <t>Srednjoškolsko obrazovanje učenika i polaznika u sektoru:turizam i ugostiteljstvo,zanimanja:kuhar,konobar,slastičar i turističko-hotelijerski komercijalist. Usavršavanje i osposobljavanje u struci</t>
  </si>
  <si>
    <t>2.  CILJEVI (što se programom želi postići)</t>
  </si>
  <si>
    <t>Stjecanje odgojno obrazovnih kompetencija kod učenika i polaznika,temeljem nastavnog plana i programa. Uvažavanje individualnih sposobnosti učenika i polaznika,poticanje motiviranosti kod učenika, polaznika  i nastavnika, andragoških djelatnika ,razvijanje pozitivnih vrijednosti u školskom okruženju.Holistički pristup svih čimbenika u stvaranju poticajnog odgojno obrazovnog ozračja.</t>
  </si>
  <si>
    <t>3. NAČIN OSTVARENJA CILJA (kako se nastoji realizirati program, tko je korisnik ili primatelj usluge)</t>
  </si>
  <si>
    <t>Program se bazično realizira u interakciji učenik-nastavnik, polaznik-andragoški djelatnik slijedeći strukturu nastavnog plana i programa.Kolateralni primatelji usluga su roditelji,nastavnici,andragoški djelatnici, ostalo osoblje,odnosno svi čimbenici koji su u direktnoj funkciji pružanja odgojno obrazovnih sluga učenicima i polaznicima.</t>
  </si>
  <si>
    <t>4. ZAKONSKE I DRUGE PODLOGE NA KOJIMA SE ZASNIVA PROGRAM</t>
  </si>
  <si>
    <t>Zakon o odgoju i obrazovanju u osnovnoj i srednjoj školi/Narodne novine broj 87/08,86/09,92/10,105/11,90/11,16/12,86/12,126/12,94/13/ i 152/14  i Zakon o ustanovama /Narodne novine broj 76/93,29/97,47/99,35/08. Zakon o obrazovanju odraslih, Zakon o strukovnom obrazovanju, Zaključak o kriterijima i mjerilima za financiranjem javnih potreba-decentraliziranih funkcija u srednjim školama i učeničkim dobovima grada Zagreba za 2016.</t>
  </si>
  <si>
    <t xml:space="preserve">5. POKAZATELJI REZULTATA NA KOJIMA SE ZASNIVAJU IZRAČUNI I OCJENE POTREBNIH SREDSTAVA </t>
  </si>
  <si>
    <t>Temelj za izradu financijskog plana je proračunska 2018.godina koja je u tijeku te je evaulacija rezultata izračuna i ocjene potrebnih sredstava moguća tek istekom fiskalne godine.</t>
  </si>
  <si>
    <t>6. RAZLOG ODSTUPANJA OD PROŠLOGODIŠNJIH PROJEKCIJA</t>
  </si>
  <si>
    <t>Razlozi odstupanja od prošlogodišnjih projekcija rezultat su evidentnih varijabilnosti općenito u gospodarskim kretanjima društva, pravomoćna sudska presuda Tomaš Branko koju MZOS odbija realizirati te smo prinuđeni iz vlastitih sredstava podmiriti sve ukupne troškove sporazumom kroz duži vremeneski period do podmirenja sveukupnog iznosa cca. 1.350.000,00 kn. Obzirom da u finan.planu prihoda i rashoda nije predviđeni konto 31 nismo bili u mogućnosti iskazati  troškove.Planirani 671 veći -nabava uđbenika i sufinan.prijevoza</t>
  </si>
  <si>
    <t xml:space="preserve">7. POKAZATELJI USPJEŠNOSTI: </t>
  </si>
  <si>
    <t>Školsko ozračje,analiza uspjeha učenika, polaznika,analiza izostanaka,uspješnost nastavnika i andragoški djelatnici, realizacija dodatnih programa, stručna usavršavanja nastavnika i njihova implementacija u praksi, sudjelovanje na natjecanjima, implementacija inovacija s područja ugostiteljstva i turizma na razini škole, napredovanja nastavnika ,</t>
  </si>
  <si>
    <t>Ravnatelj:</t>
  </si>
  <si>
    <t>Mladen Smodlaka,prof.</t>
  </si>
  <si>
    <t>Prijedlog plana 
za 2019.</t>
  </si>
  <si>
    <t>Projekcija plana
za 2020.</t>
  </si>
  <si>
    <t>Projekcija plana 
za 2021.</t>
  </si>
  <si>
    <t>PRIHODI UKUPNO</t>
  </si>
  <si>
    <t>PRIHODI POSLOVANJA</t>
  </si>
  <si>
    <t>PRIHODI OD PRODAJE NEFINANCIJSKE IMOVINE</t>
  </si>
  <si>
    <t>RASHODI UKUPNO</t>
  </si>
  <si>
    <t>RASHODI  POSLOVANJA</t>
  </si>
  <si>
    <t>RAZLIKA - VIŠAK / MANJAK</t>
  </si>
  <si>
    <t>UKUPAN DONOS VIŠKA/MANJKA IZ PRETHODNE(IH) GODINA</t>
  </si>
  <si>
    <t>VIŠAK/MANJAK IZ PRETHODNE(IH) GODINE KOJI ĆE SE POKRITI/RASPOREDITI</t>
  </si>
  <si>
    <t>PRIMICI OD FINANCIJSKE IMOVINE I ZADUŽIVANJA</t>
  </si>
  <si>
    <t>IZDACI ZA FINANCIJSKU IMOVINU I OTPLATE ZAJMOVA</t>
  </si>
  <si>
    <t>NETO FINANCIRANJE</t>
  </si>
  <si>
    <t>VIŠAK / MANJAK + NETO FINANCIRANJE</t>
  </si>
  <si>
    <t>Napomena: Redak UKUPAN DONOS VIŠKA/MANJKA IZ PRETHODNE(IH) GODINA služi kao informacija i ne uzima se u obzir kod uravnoteženja proračuna, već se proračun uravnotežuje retkom VIŠAK/MANJAK IZ PRETHODNE(IH) GODINE KOJI ĆE SE POKRITI/RASPOREDITI.</t>
  </si>
  <si>
    <t>PRIJEDLOG FINANCIJSKOG PLANA (Ugostiteljsko-turističko učilište) ZA 2019. I                                                                                                                                                PROJEKCIJA PLANA ZA  2020. I 2021.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</si>
</sst>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General_)"/>
  </numFmts>
  <fonts count="32" x14ac:knownFonts="1">
    <font>
      <sz val="11"/>
      <color theme="1"/>
      <name val="Calibri"/>
      <family val="2"/>
      <charset val="238"/>
      <scheme val="minor"/>
    </font>
    <font>
      <sz val="12"/>
      <name val="Arial"/>
      <family val="2"/>
      <charset val="238"/>
    </font>
    <font>
      <b/>
      <sz val="12"/>
      <name val="Times New Roman"/>
      <family val="1"/>
      <charset val="238"/>
    </font>
    <font>
      <b/>
      <sz val="12"/>
      <color indexed="8"/>
      <name val="Times New Roman"/>
      <family val="1"/>
      <charset val="238"/>
    </font>
    <font>
      <sz val="12"/>
      <color indexed="8"/>
      <name val="Times New Roman"/>
      <family val="1"/>
      <charset val="238"/>
    </font>
    <font>
      <sz val="11"/>
      <color indexed="8"/>
      <name val="Calibri"/>
      <family val="2"/>
      <charset val="238"/>
    </font>
    <font>
      <b/>
      <sz val="10"/>
      <color indexed="8"/>
      <name val="Calibri"/>
      <family val="2"/>
      <charset val="238"/>
    </font>
    <font>
      <b/>
      <sz val="8"/>
      <color indexed="8"/>
      <name val="Calibri"/>
      <family val="2"/>
      <charset val="238"/>
    </font>
    <font>
      <b/>
      <sz val="10"/>
      <name val="Calibri"/>
      <family val="2"/>
      <charset val="238"/>
    </font>
    <font>
      <sz val="12"/>
      <name val="Times New Roman"/>
      <family val="1"/>
      <charset val="238"/>
    </font>
    <font>
      <sz val="11"/>
      <name val="Arial"/>
      <family val="2"/>
      <charset val="238"/>
    </font>
    <font>
      <sz val="10"/>
      <color indexed="8"/>
      <name val="Arial"/>
      <family val="2"/>
      <charset val="238"/>
    </font>
    <font>
      <b/>
      <sz val="10"/>
      <name val="Times New Roman"/>
      <family val="1"/>
      <charset val="238"/>
    </font>
    <font>
      <b/>
      <sz val="10"/>
      <color indexed="8"/>
      <name val="Times New Roman"/>
      <family val="1"/>
      <charset val="238"/>
    </font>
    <font>
      <b/>
      <sz val="10"/>
      <color indexed="10"/>
      <name val="Times New Roman"/>
      <family val="1"/>
      <charset val="238"/>
    </font>
    <font>
      <b/>
      <sz val="16"/>
      <color indexed="8"/>
      <name val="Times New Roman"/>
      <family val="1"/>
      <charset val="238"/>
    </font>
    <font>
      <sz val="10"/>
      <name val="Arial"/>
      <family val="2"/>
      <charset val="238"/>
    </font>
    <font>
      <b/>
      <sz val="10"/>
      <name val="Arial"/>
      <family val="2"/>
      <charset val="238"/>
    </font>
    <font>
      <b/>
      <i/>
      <u/>
      <sz val="10"/>
      <name val="Arial"/>
      <family val="2"/>
      <charset val="238"/>
    </font>
    <font>
      <b/>
      <sz val="12"/>
      <name val="Arial"/>
      <family val="2"/>
      <charset val="238"/>
    </font>
    <font>
      <sz val="10"/>
      <color indexed="8"/>
      <name val="MS Sans Serif"/>
      <family val="2"/>
      <charset val="238"/>
    </font>
    <font>
      <b/>
      <sz val="9"/>
      <name val="Arial"/>
      <family val="2"/>
      <charset val="238"/>
    </font>
    <font>
      <sz val="9"/>
      <name val="Arial"/>
      <family val="2"/>
      <charset val="238"/>
    </font>
    <font>
      <b/>
      <sz val="11"/>
      <name val="Arial"/>
      <family val="2"/>
      <charset val="238"/>
    </font>
    <font>
      <b/>
      <sz val="14"/>
      <color indexed="8"/>
      <name val="Arial"/>
      <family val="2"/>
      <charset val="238"/>
    </font>
    <font>
      <b/>
      <sz val="9"/>
      <color indexed="8"/>
      <name val="Arial"/>
      <family val="2"/>
      <charset val="238"/>
    </font>
    <font>
      <b/>
      <sz val="11"/>
      <color indexed="8"/>
      <name val="Arial"/>
      <family val="2"/>
      <charset val="238"/>
    </font>
    <font>
      <sz val="9"/>
      <color indexed="8"/>
      <name val="Times New Roman"/>
      <family val="1"/>
      <charset val="238"/>
    </font>
    <font>
      <sz val="14"/>
      <color indexed="8"/>
      <name val="Arial"/>
      <family val="2"/>
      <charset val="238"/>
    </font>
    <font>
      <b/>
      <sz val="12"/>
      <color indexed="8"/>
      <name val="Arial"/>
      <family val="2"/>
      <charset val="238"/>
    </font>
    <font>
      <b/>
      <sz val="10"/>
      <color indexed="8"/>
      <name val="Arial"/>
      <family val="2"/>
      <charset val="238"/>
    </font>
    <font>
      <b/>
      <i/>
      <sz val="11"/>
      <color indexed="8"/>
      <name val="Calibri"/>
      <family val="2"/>
      <charset val="23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lightGray">
        <fgColor indexed="22"/>
      </patternFill>
    </fill>
    <fill>
      <patternFill patternType="solid">
        <fgColor theme="4" tint="0.79998168889431442"/>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hair">
        <color indexed="64"/>
      </left>
      <right style="hair">
        <color indexed="64"/>
      </right>
      <top style="double">
        <color indexed="64"/>
      </top>
      <bottom style="double">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bottom style="medium">
        <color indexed="64"/>
      </bottom>
      <diagonal/>
    </border>
    <border>
      <left/>
      <right/>
      <top style="medium">
        <color indexed="64"/>
      </top>
      <bottom style="medium">
        <color indexed="64"/>
      </bottom>
      <diagonal/>
    </border>
    <border>
      <left/>
      <right style="thin">
        <color indexed="64"/>
      </right>
      <top style="double">
        <color indexed="64"/>
      </top>
      <bottom/>
      <diagonal/>
    </border>
    <border>
      <left/>
      <right style="medium">
        <color indexed="64"/>
      </right>
      <top style="double">
        <color indexed="64"/>
      </top>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medium">
        <color indexed="64"/>
      </bottom>
      <diagonal/>
    </border>
    <border>
      <left style="medium">
        <color indexed="8"/>
      </left>
      <right style="thin">
        <color indexed="8"/>
      </right>
      <top style="thin">
        <color indexed="8"/>
      </top>
      <bottom/>
      <diagonal/>
    </border>
    <border>
      <left style="thin">
        <color indexed="8"/>
      </left>
      <right style="medium">
        <color indexed="8"/>
      </right>
      <top/>
      <bottom/>
      <diagonal/>
    </border>
    <border>
      <left style="medium">
        <color indexed="8"/>
      </left>
      <right style="thin">
        <color indexed="8"/>
      </right>
      <top/>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39" fontId="1" fillId="0" borderId="0"/>
    <xf numFmtId="0" fontId="5" fillId="0" borderId="0"/>
    <xf numFmtId="0" fontId="11" fillId="0" borderId="0"/>
    <xf numFmtId="0" fontId="11" fillId="0" borderId="0"/>
    <xf numFmtId="0" fontId="16" fillId="0" borderId="0"/>
    <xf numFmtId="0" fontId="16" fillId="0" borderId="0"/>
    <xf numFmtId="0" fontId="20" fillId="0" borderId="0"/>
    <xf numFmtId="0" fontId="5" fillId="0" borderId="0"/>
    <xf numFmtId="0" fontId="11" fillId="0" borderId="0"/>
  </cellStyleXfs>
  <cellXfs count="231">
    <xf numFmtId="0" fontId="0" fillId="0" borderId="0" xfId="0"/>
    <xf numFmtId="0" fontId="4" fillId="0" borderId="7" xfId="0" applyFont="1" applyBorder="1" applyAlignment="1">
      <alignment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2" borderId="9" xfId="0" applyFont="1" applyFill="1" applyBorder="1" applyAlignment="1">
      <alignment horizontal="center" vertical="center" wrapText="1"/>
    </xf>
    <xf numFmtId="1" fontId="9" fillId="0" borderId="10" xfId="1" quotePrefix="1" applyNumberFormat="1" applyFont="1" applyFill="1" applyBorder="1" applyAlignment="1">
      <alignment horizontal="center" vertical="center" wrapText="1"/>
    </xf>
    <xf numFmtId="1" fontId="9" fillId="0" borderId="10" xfId="1"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64" fontId="2" fillId="0" borderId="13" xfId="1" quotePrefix="1" applyNumberFormat="1" applyFont="1" applyFill="1" applyBorder="1" applyAlignment="1" applyProtection="1">
      <alignment horizontal="right"/>
    </xf>
    <xf numFmtId="164" fontId="2" fillId="0" borderId="14" xfId="1" quotePrefix="1" applyNumberFormat="1" applyFont="1" applyFill="1" applyBorder="1" applyAlignment="1" applyProtection="1">
      <alignment horizontal="right"/>
    </xf>
    <xf numFmtId="164" fontId="2" fillId="0" borderId="14" xfId="1" quotePrefix="1" applyNumberFormat="1" applyFont="1" applyFill="1" applyBorder="1" applyAlignment="1">
      <alignment horizontal="right"/>
    </xf>
    <xf numFmtId="164" fontId="2" fillId="0" borderId="14" xfId="1" quotePrefix="1" applyNumberFormat="1" applyFont="1" applyFill="1" applyBorder="1" applyAlignment="1"/>
    <xf numFmtId="49" fontId="9" fillId="0" borderId="14" xfId="1" quotePrefix="1" applyNumberFormat="1" applyFont="1" applyFill="1" applyBorder="1" applyAlignment="1">
      <alignment horizontal="center"/>
    </xf>
    <xf numFmtId="49" fontId="2" fillId="0" borderId="14" xfId="1" quotePrefix="1" applyNumberFormat="1" applyFont="1" applyFill="1" applyBorder="1" applyAlignment="1">
      <alignment horizontal="left"/>
    </xf>
    <xf numFmtId="39" fontId="2" fillId="0" borderId="14" xfId="1" applyFont="1" applyFill="1" applyBorder="1" applyAlignment="1"/>
    <xf numFmtId="49" fontId="9" fillId="0" borderId="14" xfId="1" applyNumberFormat="1" applyFont="1" applyFill="1" applyBorder="1" applyAlignment="1">
      <alignment horizontal="center"/>
    </xf>
    <xf numFmtId="49" fontId="9" fillId="0" borderId="14" xfId="1" applyNumberFormat="1" applyFont="1" applyFill="1" applyBorder="1" applyAlignment="1">
      <alignment horizontal="left"/>
    </xf>
    <xf numFmtId="39" fontId="9" fillId="0" borderId="14" xfId="1" applyFont="1" applyFill="1" applyBorder="1" applyAlignment="1">
      <alignment horizontal="left"/>
    </xf>
    <xf numFmtId="164" fontId="9" fillId="0" borderId="14" xfId="1" applyNumberFormat="1" applyFont="1" applyFill="1" applyBorder="1" applyAlignment="1"/>
    <xf numFmtId="164" fontId="9" fillId="0" borderId="14" xfId="1" applyNumberFormat="1" applyFont="1" applyFill="1" applyBorder="1" applyAlignment="1" applyProtection="1">
      <protection locked="0"/>
    </xf>
    <xf numFmtId="0" fontId="4" fillId="0" borderId="14" xfId="0" applyFont="1" applyBorder="1" applyAlignment="1">
      <alignment horizontal="center"/>
    </xf>
    <xf numFmtId="0" fontId="3" fillId="0" borderId="14" xfId="0" applyFont="1" applyBorder="1" applyAlignment="1">
      <alignment horizontal="left"/>
    </xf>
    <xf numFmtId="0" fontId="3" fillId="0" borderId="14" xfId="0" applyFont="1" applyBorder="1" applyAlignment="1"/>
    <xf numFmtId="4" fontId="3" fillId="0" borderId="14" xfId="0" applyNumberFormat="1" applyFont="1" applyBorder="1" applyAlignment="1">
      <alignment horizontal="right"/>
    </xf>
    <xf numFmtId="49" fontId="9" fillId="0" borderId="14" xfId="1" applyNumberFormat="1" applyFont="1" applyBorder="1" applyAlignment="1">
      <alignment horizontal="center"/>
    </xf>
    <xf numFmtId="49" fontId="9" fillId="0" borderId="14" xfId="1" applyNumberFormat="1" applyFont="1" applyBorder="1" applyAlignment="1">
      <alignment horizontal="left"/>
    </xf>
    <xf numFmtId="39" fontId="9" fillId="0" borderId="14" xfId="1" applyFont="1" applyBorder="1" applyAlignment="1"/>
    <xf numFmtId="0" fontId="4" fillId="3" borderId="14" xfId="0" applyFont="1" applyFill="1" applyBorder="1" applyAlignment="1">
      <alignment horizontal="center"/>
    </xf>
    <xf numFmtId="0" fontId="3" fillId="3" borderId="14" xfId="0" applyFont="1" applyFill="1" applyBorder="1" applyAlignment="1">
      <alignment horizontal="left"/>
    </xf>
    <xf numFmtId="0" fontId="3" fillId="3" borderId="14" xfId="0" applyFont="1" applyFill="1" applyBorder="1" applyAlignment="1"/>
    <xf numFmtId="4" fontId="3" fillId="3" borderId="14" xfId="0" applyNumberFormat="1" applyFont="1" applyFill="1" applyBorder="1" applyAlignment="1">
      <alignment horizontal="right"/>
    </xf>
    <xf numFmtId="49" fontId="2" fillId="0" borderId="14" xfId="1" applyNumberFormat="1" applyFont="1" applyBorder="1" applyAlignment="1">
      <alignment horizontal="left"/>
    </xf>
    <xf numFmtId="39" fontId="2" fillId="0" borderId="14" xfId="1" applyFont="1" applyBorder="1" applyAlignment="1"/>
    <xf numFmtId="164" fontId="2" fillId="0" borderId="14" xfId="1" applyNumberFormat="1" applyFont="1" applyBorder="1" applyAlignment="1"/>
    <xf numFmtId="39" fontId="9" fillId="0" borderId="14" xfId="1" applyFont="1" applyBorder="1" applyAlignment="1">
      <alignment horizontal="left"/>
    </xf>
    <xf numFmtId="39" fontId="2" fillId="0" borderId="14" xfId="1" applyFont="1" applyBorder="1" applyAlignment="1">
      <alignment horizontal="left"/>
    </xf>
    <xf numFmtId="49" fontId="10" fillId="0" borderId="14" xfId="0" applyNumberFormat="1" applyFont="1" applyFill="1" applyBorder="1" applyAlignment="1">
      <alignment horizontal="left"/>
    </xf>
    <xf numFmtId="165" fontId="10" fillId="0" borderId="14" xfId="0" applyNumberFormat="1" applyFont="1" applyFill="1" applyBorder="1" applyAlignment="1" applyProtection="1">
      <alignment horizontal="left" wrapText="1"/>
    </xf>
    <xf numFmtId="49" fontId="2" fillId="0" borderId="14" xfId="1" applyNumberFormat="1" applyFont="1" applyFill="1" applyBorder="1" applyAlignment="1">
      <alignment horizontal="left"/>
    </xf>
    <xf numFmtId="39" fontId="2" fillId="0" borderId="14" xfId="1" applyFont="1" applyFill="1" applyBorder="1" applyAlignment="1">
      <alignment horizontal="left" wrapText="1"/>
    </xf>
    <xf numFmtId="164" fontId="2" fillId="0" borderId="14" xfId="1" applyNumberFormat="1" applyFont="1" applyFill="1" applyBorder="1" applyAlignment="1"/>
    <xf numFmtId="39" fontId="2" fillId="0" borderId="14" xfId="1" applyFont="1" applyFill="1" applyBorder="1" applyAlignment="1">
      <alignment horizontal="left"/>
    </xf>
    <xf numFmtId="0" fontId="12" fillId="2" borderId="15" xfId="3" applyFont="1" applyFill="1" applyBorder="1" applyAlignment="1">
      <alignment horizontal="left" vertical="center" wrapText="1"/>
    </xf>
    <xf numFmtId="0" fontId="12" fillId="0" borderId="15" xfId="3" applyFont="1" applyFill="1" applyBorder="1" applyAlignment="1">
      <alignment horizontal="left" vertical="center" wrapText="1"/>
    </xf>
    <xf numFmtId="0" fontId="2" fillId="0" borderId="14" xfId="3" applyFont="1" applyFill="1" applyBorder="1" applyAlignment="1">
      <alignment horizontal="left" vertical="center" wrapText="1"/>
    </xf>
    <xf numFmtId="0" fontId="10" fillId="0" borderId="14" xfId="0" applyFont="1" applyFill="1" applyBorder="1" applyAlignment="1">
      <alignment horizontal="left" wrapText="1"/>
    </xf>
    <xf numFmtId="4" fontId="2" fillId="0" borderId="14" xfId="0" applyNumberFormat="1" applyFont="1" applyFill="1" applyBorder="1" applyAlignment="1" applyProtection="1">
      <alignment horizontal="right"/>
    </xf>
    <xf numFmtId="49" fontId="9" fillId="0" borderId="14" xfId="0" applyNumberFormat="1" applyFont="1" applyFill="1" applyBorder="1" applyAlignment="1" applyProtection="1">
      <alignment horizontal="left" wrapText="1"/>
    </xf>
    <xf numFmtId="0" fontId="2" fillId="0" borderId="14" xfId="0" applyFont="1" applyFill="1" applyBorder="1" applyAlignment="1">
      <alignment horizontal="left"/>
    </xf>
    <xf numFmtId="0" fontId="13" fillId="0" borderId="15" xfId="4" applyFont="1" applyFill="1" applyBorder="1" applyAlignment="1">
      <alignment horizontal="left" wrapText="1"/>
    </xf>
    <xf numFmtId="39" fontId="2" fillId="0" borderId="14" xfId="1" applyFont="1" applyFill="1" applyBorder="1" applyAlignment="1">
      <alignment wrapText="1"/>
    </xf>
    <xf numFmtId="49" fontId="9" fillId="0" borderId="14" xfId="0" applyNumberFormat="1" applyFont="1" applyFill="1" applyBorder="1" applyAlignment="1">
      <alignment horizontal="center"/>
    </xf>
    <xf numFmtId="49" fontId="9" fillId="0" borderId="14" xfId="0" applyNumberFormat="1" applyFont="1" applyFill="1" applyBorder="1" applyAlignment="1">
      <alignment horizontal="left"/>
    </xf>
    <xf numFmtId="0" fontId="9" fillId="0" borderId="14" xfId="0" applyFont="1" applyFill="1" applyBorder="1" applyAlignment="1">
      <alignment horizontal="left" wrapText="1"/>
    </xf>
    <xf numFmtId="49" fontId="2" fillId="0" borderId="14" xfId="0" applyNumberFormat="1" applyFont="1" applyFill="1" applyBorder="1" applyAlignment="1">
      <alignment horizontal="left"/>
    </xf>
    <xf numFmtId="4" fontId="2" fillId="0" borderId="14" xfId="0" applyNumberFormat="1" applyFont="1" applyFill="1" applyBorder="1"/>
    <xf numFmtId="49" fontId="9" fillId="0" borderId="14" xfId="0" applyNumberFormat="1" applyFont="1" applyFill="1" applyBorder="1" applyAlignment="1" applyProtection="1">
      <alignment horizontal="left"/>
    </xf>
    <xf numFmtId="165" fontId="9" fillId="0" borderId="14" xfId="0" applyNumberFormat="1" applyFont="1" applyFill="1" applyBorder="1" applyAlignment="1" applyProtection="1">
      <alignment horizontal="left" wrapText="1"/>
    </xf>
    <xf numFmtId="49" fontId="10" fillId="0" borderId="14" xfId="0" applyNumberFormat="1" applyFont="1" applyFill="1" applyBorder="1" applyAlignment="1" applyProtection="1">
      <alignment horizontal="left"/>
    </xf>
    <xf numFmtId="49" fontId="9" fillId="0" borderId="16" xfId="0" applyNumberFormat="1" applyFont="1" applyFill="1" applyBorder="1" applyAlignment="1">
      <alignment horizontal="center"/>
    </xf>
    <xf numFmtId="49" fontId="2" fillId="0" borderId="14" xfId="0" applyNumberFormat="1" applyFont="1" applyFill="1" applyBorder="1" applyAlignment="1" applyProtection="1">
      <alignment horizontal="left"/>
    </xf>
    <xf numFmtId="49" fontId="2" fillId="0" borderId="14" xfId="1" quotePrefix="1" applyNumberFormat="1" applyFont="1" applyBorder="1" applyAlignment="1"/>
    <xf numFmtId="49" fontId="2" fillId="0" borderId="14" xfId="1" applyNumberFormat="1" applyFont="1" applyBorder="1" applyAlignment="1"/>
    <xf numFmtId="49" fontId="2" fillId="0" borderId="14" xfId="1" quotePrefix="1" applyNumberFormat="1" applyFont="1" applyBorder="1" applyAlignment="1">
      <alignment horizontal="left"/>
    </xf>
    <xf numFmtId="39" fontId="2" fillId="0" borderId="14" xfId="1" applyFont="1" applyBorder="1" applyAlignment="1">
      <alignment horizontal="left" wrapText="1"/>
    </xf>
    <xf numFmtId="49" fontId="2" fillId="0" borderId="19" xfId="1" applyNumberFormat="1" applyFont="1" applyBorder="1" applyAlignment="1">
      <alignment horizontal="left"/>
    </xf>
    <xf numFmtId="49" fontId="9" fillId="0" borderId="19" xfId="0" applyNumberFormat="1" applyFont="1" applyFill="1" applyBorder="1" applyAlignment="1">
      <alignment horizontal="left"/>
    </xf>
    <xf numFmtId="49" fontId="9" fillId="0" borderId="14" xfId="0" applyNumberFormat="1" applyFont="1" applyFill="1" applyBorder="1" applyAlignment="1" applyProtection="1">
      <alignment horizontal="center" wrapText="1"/>
    </xf>
    <xf numFmtId="0" fontId="9" fillId="0" borderId="14" xfId="0" applyFont="1" applyFill="1" applyBorder="1" applyAlignment="1"/>
    <xf numFmtId="0" fontId="9" fillId="0" borderId="14" xfId="0" applyFont="1" applyFill="1" applyBorder="1" applyAlignment="1">
      <alignment horizontal="left"/>
    </xf>
    <xf numFmtId="165" fontId="2" fillId="0" borderId="14"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left" wrapText="1"/>
    </xf>
    <xf numFmtId="0" fontId="2" fillId="0" borderId="14" xfId="0" applyFont="1" applyFill="1" applyBorder="1" applyAlignment="1">
      <alignment horizontal="left" wrapText="1"/>
    </xf>
    <xf numFmtId="49" fontId="9" fillId="0" borderId="14" xfId="0" applyNumberFormat="1" applyFont="1" applyFill="1" applyBorder="1" applyAlignment="1" applyProtection="1">
      <alignment horizontal="center"/>
    </xf>
    <xf numFmtId="0" fontId="2" fillId="4" borderId="14" xfId="0" applyFont="1" applyFill="1" applyBorder="1" applyAlignment="1">
      <alignment vertical="center"/>
    </xf>
    <xf numFmtId="49" fontId="9" fillId="4" borderId="14" xfId="0" applyNumberFormat="1" applyFont="1" applyFill="1" applyBorder="1" applyAlignment="1">
      <alignment horizontal="right"/>
    </xf>
    <xf numFmtId="0" fontId="9" fillId="4" borderId="14" xfId="0" applyFont="1" applyFill="1" applyBorder="1"/>
    <xf numFmtId="4" fontId="2" fillId="4" borderId="14" xfId="0" applyNumberFormat="1" applyFont="1" applyFill="1" applyBorder="1" applyAlignment="1" applyProtection="1">
      <alignment horizontal="right" vertical="center"/>
    </xf>
    <xf numFmtId="0" fontId="4"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4" fillId="0" borderId="0" xfId="0" applyFont="1" applyProtection="1">
      <protection locked="0"/>
    </xf>
    <xf numFmtId="3" fontId="3" fillId="0" borderId="20" xfId="0" quotePrefix="1" applyNumberFormat="1" applyFont="1" applyBorder="1" applyAlignment="1" applyProtection="1">
      <alignment horizontal="left"/>
      <protection locked="0"/>
    </xf>
    <xf numFmtId="3" fontId="4" fillId="0" borderId="20" xfId="0" applyNumberFormat="1" applyFont="1" applyBorder="1" applyProtection="1">
      <protection locked="0"/>
    </xf>
    <xf numFmtId="3" fontId="4" fillId="0" borderId="20" xfId="0" applyNumberFormat="1" applyFont="1" applyBorder="1" applyAlignment="1" applyProtection="1">
      <alignment wrapText="1"/>
      <protection locked="0"/>
    </xf>
    <xf numFmtId="3" fontId="4" fillId="0" borderId="0" xfId="0" applyNumberFormat="1" applyFont="1" applyProtection="1">
      <protection locked="0"/>
    </xf>
    <xf numFmtId="3" fontId="4" fillId="0" borderId="0" xfId="0" applyNumberFormat="1" applyFont="1" applyBorder="1" applyAlignment="1" applyProtection="1">
      <alignment wrapText="1"/>
      <protection locked="0"/>
    </xf>
    <xf numFmtId="3" fontId="3" fillId="0" borderId="21" xfId="0" applyNumberFormat="1" applyFont="1" applyBorder="1" applyAlignment="1" applyProtection="1">
      <alignment horizontal="left"/>
      <protection locked="0"/>
    </xf>
    <xf numFmtId="3" fontId="4" fillId="0" borderId="21" xfId="0" applyNumberFormat="1" applyFont="1" applyBorder="1" applyProtection="1">
      <protection locked="0"/>
    </xf>
    <xf numFmtId="3" fontId="4" fillId="0" borderId="21" xfId="0" applyNumberFormat="1" applyFont="1" applyBorder="1" applyAlignment="1" applyProtection="1">
      <alignment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left"/>
      <protection locked="0"/>
    </xf>
    <xf numFmtId="0" fontId="4" fillId="0" borderId="0" xfId="0" applyFont="1" applyFill="1" applyProtection="1">
      <protection locked="0"/>
    </xf>
    <xf numFmtId="0" fontId="8" fillId="2" borderId="22" xfId="0" applyFont="1" applyFill="1" applyBorder="1" applyAlignment="1">
      <alignment horizontal="center" vertical="center" wrapText="1"/>
    </xf>
    <xf numFmtId="0" fontId="7" fillId="0" borderId="23" xfId="0" applyFont="1" applyBorder="1" applyAlignment="1">
      <alignment horizontal="center" vertical="center" wrapText="1"/>
    </xf>
    <xf numFmtId="4" fontId="4" fillId="0" borderId="0" xfId="0" applyNumberFormat="1"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horizontal="left"/>
      <protection locked="0"/>
    </xf>
    <xf numFmtId="0" fontId="3" fillId="0" borderId="0" xfId="0" applyFont="1" applyFill="1" applyBorder="1" applyAlignment="1" applyProtection="1">
      <alignment horizontal="center"/>
      <protection locked="0"/>
    </xf>
    <xf numFmtId="0" fontId="4" fillId="0" borderId="24" xfId="0" applyFont="1" applyFill="1" applyBorder="1" applyProtection="1">
      <protection locked="0"/>
    </xf>
    <xf numFmtId="0" fontId="4" fillId="0" borderId="24" xfId="0" applyFont="1" applyFill="1" applyBorder="1" applyAlignment="1" applyProtection="1">
      <alignment horizontal="left"/>
      <protection locked="0"/>
    </xf>
    <xf numFmtId="0" fontId="17" fillId="0" borderId="0" xfId="5" applyFont="1" applyAlignment="1">
      <alignment horizontal="center" vertical="center"/>
    </xf>
    <xf numFmtId="0" fontId="16" fillId="0" borderId="0" xfId="6" applyAlignment="1" applyProtection="1">
      <alignment horizontal="center"/>
      <protection locked="0"/>
    </xf>
    <xf numFmtId="0" fontId="16" fillId="0" borderId="0" xfId="6" applyProtection="1">
      <protection locked="0"/>
    </xf>
    <xf numFmtId="4" fontId="18" fillId="0" borderId="0" xfId="6" applyNumberFormat="1" applyFont="1"/>
    <xf numFmtId="0" fontId="17" fillId="0" borderId="0" xfId="6" applyFont="1" applyProtection="1">
      <protection locked="0"/>
    </xf>
    <xf numFmtId="0" fontId="16" fillId="0" borderId="0" xfId="6"/>
    <xf numFmtId="0" fontId="17" fillId="0" borderId="25" xfId="5" applyFont="1" applyBorder="1" applyAlignment="1">
      <alignment horizontal="center"/>
    </xf>
    <xf numFmtId="0" fontId="17" fillId="0" borderId="25" xfId="5" applyFont="1" applyBorder="1" applyAlignment="1">
      <alignment horizontal="center" wrapText="1"/>
    </xf>
    <xf numFmtId="49" fontId="21" fillId="0" borderId="25" xfId="7" applyNumberFormat="1" applyFont="1" applyFill="1" applyBorder="1" applyAlignment="1" applyProtection="1">
      <alignment horizontal="left" vertical="center" wrapText="1"/>
      <protection hidden="1"/>
    </xf>
    <xf numFmtId="49" fontId="21" fillId="0" borderId="25" xfId="5" applyNumberFormat="1" applyFont="1" applyFill="1" applyBorder="1" applyAlignment="1" applyProtection="1">
      <alignment horizontal="left" vertical="center" wrapText="1"/>
      <protection hidden="1"/>
    </xf>
    <xf numFmtId="4" fontId="21" fillId="7" borderId="25" xfId="5" applyNumberFormat="1" applyFont="1" applyFill="1" applyBorder="1" applyAlignment="1" applyProtection="1">
      <alignment horizontal="right" vertical="center" shrinkToFit="1"/>
    </xf>
    <xf numFmtId="0" fontId="8" fillId="0" borderId="0" xfId="5" applyFont="1" applyAlignment="1">
      <alignment horizontal="center" vertical="center"/>
    </xf>
    <xf numFmtId="49" fontId="22" fillId="0" borderId="25" xfId="7" applyNumberFormat="1" applyFont="1" applyFill="1" applyBorder="1" applyAlignment="1" applyProtection="1">
      <alignment horizontal="left" vertical="center" wrapText="1"/>
      <protection hidden="1"/>
    </xf>
    <xf numFmtId="49" fontId="22" fillId="0" borderId="25" xfId="5" applyNumberFormat="1" applyFont="1" applyFill="1" applyBorder="1" applyAlignment="1" applyProtection="1">
      <alignment horizontal="left" vertical="center" wrapText="1"/>
      <protection hidden="1"/>
    </xf>
    <xf numFmtId="4" fontId="22" fillId="0" borderId="25" xfId="5" applyNumberFormat="1" applyFont="1" applyFill="1" applyBorder="1" applyAlignment="1" applyProtection="1">
      <alignment horizontal="right" vertical="center" shrinkToFit="1"/>
      <protection locked="0"/>
    </xf>
    <xf numFmtId="49" fontId="21" fillId="0" borderId="25" xfId="5" applyNumberFormat="1" applyFont="1" applyFill="1" applyBorder="1" applyAlignment="1" applyProtection="1">
      <alignment horizontal="left" vertical="center" shrinkToFit="1"/>
      <protection hidden="1"/>
    </xf>
    <xf numFmtId="49" fontId="22" fillId="0" borderId="25" xfId="5" applyNumberFormat="1" applyFont="1" applyFill="1" applyBorder="1" applyAlignment="1" applyProtection="1">
      <alignment horizontal="left" vertical="center" wrapText="1" shrinkToFit="1"/>
      <protection hidden="1"/>
    </xf>
    <xf numFmtId="49" fontId="22" fillId="0" borderId="25" xfId="5" applyNumberFormat="1" applyFont="1" applyFill="1" applyBorder="1" applyAlignment="1" applyProtection="1">
      <alignment horizontal="left" vertical="center" shrinkToFit="1"/>
      <protection hidden="1"/>
    </xf>
    <xf numFmtId="49" fontId="23" fillId="0" borderId="25" xfId="5" applyNumberFormat="1" applyFont="1" applyFill="1" applyBorder="1" applyAlignment="1" applyProtection="1">
      <alignment horizontal="left" vertical="center" shrinkToFit="1"/>
      <protection hidden="1"/>
    </xf>
    <xf numFmtId="0" fontId="16" fillId="0" borderId="25" xfId="5" applyBorder="1"/>
    <xf numFmtId="0" fontId="16" fillId="2" borderId="25" xfId="8" applyFont="1" applyFill="1" applyBorder="1" applyAlignment="1">
      <alignment horizontal="left" vertical="center" wrapText="1"/>
    </xf>
    <xf numFmtId="0" fontId="22" fillId="0" borderId="25" xfId="8" applyFont="1" applyFill="1" applyBorder="1" applyAlignment="1">
      <alignment horizontal="left" vertical="center"/>
    </xf>
    <xf numFmtId="0" fontId="16" fillId="0" borderId="25" xfId="9" applyFont="1" applyFill="1" applyBorder="1" applyAlignment="1">
      <alignment horizontal="left" vertical="center" wrapText="1"/>
    </xf>
    <xf numFmtId="0" fontId="22" fillId="2" borderId="25" xfId="8" applyFont="1" applyFill="1" applyBorder="1" applyAlignment="1">
      <alignment horizontal="left" vertical="center" wrapText="1"/>
    </xf>
    <xf numFmtId="0" fontId="21" fillId="2" borderId="25" xfId="8" applyFont="1" applyFill="1" applyBorder="1" applyAlignment="1">
      <alignment horizontal="left" vertical="center" wrapText="1"/>
    </xf>
    <xf numFmtId="0" fontId="17" fillId="0" borderId="25" xfId="5" applyFont="1" applyBorder="1"/>
    <xf numFmtId="0" fontId="22" fillId="0" borderId="25" xfId="9" applyFont="1" applyFill="1" applyBorder="1" applyAlignment="1">
      <alignment horizontal="left" vertical="center" wrapText="1"/>
    </xf>
    <xf numFmtId="0" fontId="17" fillId="0" borderId="25" xfId="6" applyFont="1" applyBorder="1" applyAlignment="1">
      <alignment horizontal="left" vertical="center" wrapText="1"/>
    </xf>
    <xf numFmtId="4" fontId="21" fillId="0" borderId="25" xfId="5" applyNumberFormat="1" applyFont="1" applyFill="1" applyBorder="1" applyAlignment="1" applyProtection="1">
      <alignment horizontal="right" vertical="center" shrinkToFit="1"/>
      <protection locked="0"/>
    </xf>
    <xf numFmtId="0" fontId="24" fillId="0" borderId="0" xfId="0" applyNumberFormat="1" applyFont="1" applyFill="1" applyBorder="1" applyAlignment="1" applyProtection="1"/>
    <xf numFmtId="0" fontId="0" fillId="0" borderId="0" xfId="0" applyNumberFormat="1" applyFill="1" applyBorder="1" applyAlignment="1" applyProtection="1"/>
    <xf numFmtId="0" fontId="25" fillId="0" borderId="0" xfId="0" applyNumberFormat="1" applyFont="1" applyFill="1" applyBorder="1" applyAlignment="1" applyProtection="1"/>
    <xf numFmtId="0" fontId="26" fillId="0" borderId="0" xfId="0" applyNumberFormat="1" applyFont="1" applyFill="1" applyBorder="1" applyAlignment="1" applyProtection="1"/>
    <xf numFmtId="0" fontId="27" fillId="0" borderId="0" xfId="0" applyNumberFormat="1" applyFont="1" applyFill="1" applyBorder="1" applyAlignment="1" applyProtection="1"/>
    <xf numFmtId="0" fontId="4" fillId="0" borderId="0" xfId="0" applyNumberFormat="1" applyFont="1" applyFill="1" applyBorder="1" applyAlignment="1" applyProtection="1"/>
    <xf numFmtId="0" fontId="10" fillId="0" borderId="0" xfId="0" applyNumberFormat="1" applyFont="1" applyFill="1" applyBorder="1" applyAlignment="1" applyProtection="1">
      <alignment horizontal="justify"/>
    </xf>
    <xf numFmtId="0" fontId="0" fillId="0" borderId="0" xfId="0" applyNumberFormat="1" applyFill="1" applyBorder="1" applyAlignment="1" applyProtection="1">
      <alignment horizontal="right"/>
    </xf>
    <xf numFmtId="0" fontId="0" fillId="0" borderId="0" xfId="0" applyNumberFormat="1" applyFill="1" applyBorder="1" applyAlignment="1" applyProtection="1">
      <alignment horizontal="right" indent="5"/>
    </xf>
    <xf numFmtId="0" fontId="24" fillId="0" borderId="0" xfId="0" applyNumberFormat="1" applyFont="1" applyFill="1" applyBorder="1" applyAlignment="1" applyProtection="1">
      <alignment horizontal="left" wrapText="1"/>
    </xf>
    <xf numFmtId="0" fontId="28" fillId="0" borderId="0" xfId="0" applyNumberFormat="1" applyFont="1" applyFill="1" applyBorder="1" applyAlignment="1" applyProtection="1">
      <alignment wrapText="1"/>
    </xf>
    <xf numFmtId="0" fontId="11" fillId="0" borderId="0" xfId="0" applyNumberFormat="1" applyFont="1" applyFill="1" applyBorder="1" applyAlignment="1" applyProtection="1"/>
    <xf numFmtId="0" fontId="29" fillId="0" borderId="37" xfId="0" quotePrefix="1" applyFont="1" applyBorder="1" applyAlignment="1">
      <alignment horizontal="left" wrapText="1"/>
    </xf>
    <xf numFmtId="0" fontId="29" fillId="0" borderId="38" xfId="0" quotePrefix="1" applyFont="1" applyBorder="1" applyAlignment="1">
      <alignment horizontal="left" wrapText="1"/>
    </xf>
    <xf numFmtId="0" fontId="29" fillId="0" borderId="38" xfId="0" quotePrefix="1" applyFont="1" applyBorder="1" applyAlignment="1">
      <alignment horizontal="center" wrapText="1"/>
    </xf>
    <xf numFmtId="0" fontId="29" fillId="0" borderId="38" xfId="0" quotePrefix="1" applyNumberFormat="1" applyFont="1" applyFill="1" applyBorder="1" applyAlignment="1" applyProtection="1">
      <alignment horizontal="left"/>
    </xf>
    <xf numFmtId="0" fontId="30" fillId="0" borderId="15" xfId="0" applyNumberFormat="1" applyFont="1" applyFill="1" applyBorder="1" applyAlignment="1" applyProtection="1">
      <alignment horizontal="center" wrapText="1"/>
    </xf>
    <xf numFmtId="0" fontId="30" fillId="0" borderId="15" xfId="0" applyNumberFormat="1" applyFont="1" applyFill="1" applyBorder="1" applyAlignment="1" applyProtection="1">
      <alignment horizontal="center" vertical="center" wrapText="1"/>
    </xf>
    <xf numFmtId="3" fontId="29" fillId="8" borderId="15" xfId="0" applyNumberFormat="1" applyFont="1" applyFill="1" applyBorder="1" applyAlignment="1">
      <alignment horizontal="right"/>
    </xf>
    <xf numFmtId="3" fontId="29" fillId="0" borderId="15" xfId="0" applyNumberFormat="1" applyFont="1" applyFill="1" applyBorder="1" applyAlignment="1">
      <alignment horizontal="right"/>
    </xf>
    <xf numFmtId="0" fontId="19" fillId="8" borderId="37" xfId="0" applyFont="1" applyFill="1" applyBorder="1" applyAlignment="1">
      <alignment horizontal="left"/>
    </xf>
    <xf numFmtId="0" fontId="16" fillId="8" borderId="38" xfId="0" applyNumberFormat="1" applyFont="1" applyFill="1" applyBorder="1" applyAlignment="1" applyProtection="1"/>
    <xf numFmtId="3" fontId="29" fillId="0" borderId="15" xfId="0" applyNumberFormat="1" applyFont="1" applyFill="1" applyBorder="1" applyAlignment="1" applyProtection="1">
      <alignment horizontal="right" wrapText="1"/>
    </xf>
    <xf numFmtId="3" fontId="29" fillId="0" borderId="15" xfId="0" applyNumberFormat="1" applyFont="1" applyBorder="1" applyAlignment="1">
      <alignment horizontal="right"/>
    </xf>
    <xf numFmtId="3" fontId="29" fillId="8" borderId="15" xfId="0" applyNumberFormat="1" applyFont="1" applyFill="1" applyBorder="1" applyAlignment="1" applyProtection="1">
      <alignment horizontal="right" wrapText="1"/>
    </xf>
    <xf numFmtId="3" fontId="29" fillId="9" borderId="37" xfId="0" quotePrefix="1" applyNumberFormat="1" applyFont="1" applyFill="1" applyBorder="1" applyAlignment="1">
      <alignment horizontal="right"/>
    </xf>
    <xf numFmtId="3" fontId="29" fillId="9" borderId="15" xfId="0" applyNumberFormat="1" applyFont="1" applyFill="1" applyBorder="1" applyAlignment="1" applyProtection="1">
      <alignment horizontal="right" wrapText="1"/>
    </xf>
    <xf numFmtId="3" fontId="29" fillId="8" borderId="37" xfId="0" quotePrefix="1" applyNumberFormat="1" applyFont="1" applyFill="1" applyBorder="1" applyAlignment="1">
      <alignment horizontal="right"/>
    </xf>
    <xf numFmtId="0" fontId="24" fillId="0" borderId="0" xfId="0" quotePrefix="1" applyNumberFormat="1" applyFont="1" applyFill="1" applyBorder="1" applyAlignment="1" applyProtection="1">
      <alignment horizontal="left" wrapText="1"/>
    </xf>
    <xf numFmtId="0" fontId="28" fillId="0" borderId="0" xfId="0" applyNumberFormat="1" applyFont="1" applyFill="1" applyBorder="1" applyAlignment="1" applyProtection="1"/>
    <xf numFmtId="0" fontId="19" fillId="0" borderId="37" xfId="0" quotePrefix="1" applyNumberFormat="1" applyFont="1" applyFill="1" applyBorder="1" applyAlignment="1" applyProtection="1">
      <alignment horizontal="left" wrapText="1"/>
    </xf>
    <xf numFmtId="0" fontId="1" fillId="0" borderId="38" xfId="0" applyNumberFormat="1" applyFont="1" applyFill="1" applyBorder="1" applyAlignment="1" applyProtection="1">
      <alignment wrapText="1"/>
    </xf>
    <xf numFmtId="0" fontId="16" fillId="0" borderId="38" xfId="0" applyNumberFormat="1" applyFont="1" applyFill="1" applyBorder="1" applyAlignment="1" applyProtection="1">
      <alignment wrapText="1"/>
    </xf>
    <xf numFmtId="0" fontId="24"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wrapText="1"/>
    </xf>
    <xf numFmtId="0" fontId="19" fillId="8" borderId="37" xfId="0" applyNumberFormat="1" applyFont="1" applyFill="1" applyBorder="1" applyAlignment="1" applyProtection="1">
      <alignment horizontal="left" wrapText="1"/>
    </xf>
    <xf numFmtId="0" fontId="1" fillId="8" borderId="38" xfId="0" applyNumberFormat="1" applyFont="1" applyFill="1" applyBorder="1" applyAlignment="1" applyProtection="1">
      <alignment wrapText="1"/>
    </xf>
    <xf numFmtId="0" fontId="16" fillId="8" borderId="38" xfId="0" applyNumberFormat="1" applyFont="1" applyFill="1" applyBorder="1" applyAlignment="1" applyProtection="1"/>
    <xf numFmtId="0" fontId="19" fillId="0" borderId="37" xfId="0" applyNumberFormat="1" applyFont="1" applyFill="1" applyBorder="1" applyAlignment="1" applyProtection="1">
      <alignment horizontal="left" wrapText="1"/>
    </xf>
    <xf numFmtId="0" fontId="16" fillId="0" borderId="38" xfId="0" applyNumberFormat="1" applyFont="1" applyFill="1" applyBorder="1" applyAlignment="1" applyProtection="1"/>
    <xf numFmtId="0" fontId="19" fillId="0" borderId="37" xfId="0" quotePrefix="1" applyFont="1" applyFill="1" applyBorder="1" applyAlignment="1">
      <alignment horizontal="left"/>
    </xf>
    <xf numFmtId="0" fontId="31" fillId="0" borderId="0" xfId="0" applyNumberFormat="1" applyFont="1" applyFill="1" applyBorder="1" applyAlignment="1" applyProtection="1">
      <alignment wrapText="1"/>
    </xf>
    <xf numFmtId="0" fontId="0" fillId="0" borderId="0" xfId="0" applyNumberFormat="1" applyFill="1" applyBorder="1" applyAlignment="1" applyProtection="1">
      <alignment wrapText="1"/>
    </xf>
    <xf numFmtId="0" fontId="19" fillId="0" borderId="37" xfId="0" quotePrefix="1" applyFont="1" applyBorder="1" applyAlignment="1">
      <alignment horizontal="left"/>
    </xf>
    <xf numFmtId="0" fontId="19" fillId="8" borderId="37" xfId="0" quotePrefix="1" applyNumberFormat="1" applyFont="1" applyFill="1" applyBorder="1" applyAlignment="1" applyProtection="1">
      <alignment horizontal="left" wrapText="1"/>
    </xf>
    <xf numFmtId="0" fontId="28"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xf numFmtId="0" fontId="29" fillId="9" borderId="37" xfId="0" applyNumberFormat="1" applyFont="1" applyFill="1" applyBorder="1" applyAlignment="1" applyProtection="1">
      <alignment horizontal="left" wrapText="1"/>
    </xf>
    <xf numFmtId="0" fontId="29" fillId="9" borderId="38" xfId="0" applyNumberFormat="1" applyFont="1" applyFill="1" applyBorder="1" applyAlignment="1" applyProtection="1">
      <alignment horizontal="left" wrapText="1"/>
    </xf>
    <xf numFmtId="0" fontId="29" fillId="9" borderId="39" xfId="0" applyNumberFormat="1" applyFont="1" applyFill="1" applyBorder="1" applyAlignment="1" applyProtection="1">
      <alignment horizontal="left" wrapText="1"/>
    </xf>
    <xf numFmtId="0" fontId="29" fillId="8" borderId="37" xfId="0" applyNumberFormat="1" applyFont="1" applyFill="1" applyBorder="1" applyAlignment="1" applyProtection="1">
      <alignment horizontal="left" wrapText="1"/>
    </xf>
    <xf numFmtId="0" fontId="29" fillId="8" borderId="38" xfId="0" applyNumberFormat="1" applyFont="1" applyFill="1" applyBorder="1" applyAlignment="1" applyProtection="1">
      <alignment horizontal="left" wrapText="1"/>
    </xf>
    <xf numFmtId="0" fontId="29" fillId="8" borderId="39" xfId="0" applyNumberFormat="1" applyFont="1" applyFill="1" applyBorder="1" applyAlignment="1" applyProtection="1">
      <alignment horizontal="left" wrapText="1"/>
    </xf>
    <xf numFmtId="0" fontId="24" fillId="0" borderId="0" xfId="0" quotePrefix="1" applyNumberFormat="1" applyFont="1" applyFill="1" applyBorder="1" applyAlignment="1" applyProtection="1">
      <alignment horizontal="center" vertical="center" wrapText="1"/>
    </xf>
    <xf numFmtId="49" fontId="21" fillId="0" borderId="25" xfId="7" applyNumberFormat="1" applyFont="1" applyFill="1" applyBorder="1" applyAlignment="1" applyProtection="1">
      <alignment horizontal="left" vertical="center" wrapText="1"/>
      <protection hidden="1"/>
    </xf>
    <xf numFmtId="0" fontId="17" fillId="0" borderId="25" xfId="6" applyFont="1" applyBorder="1" applyAlignment="1">
      <alignment horizontal="left" vertical="center" wrapText="1"/>
    </xf>
    <xf numFmtId="0" fontId="19" fillId="0" borderId="0" xfId="6" applyFont="1" applyAlignment="1">
      <alignment horizontal="center"/>
    </xf>
    <xf numFmtId="0" fontId="1" fillId="0" borderId="0" xfId="6" applyFont="1" applyAlignment="1">
      <alignment horizontal="center"/>
    </xf>
    <xf numFmtId="0" fontId="17" fillId="6" borderId="25" xfId="5" applyFont="1" applyFill="1" applyBorder="1" applyAlignment="1">
      <alignment horizontal="center" vertical="center"/>
    </xf>
    <xf numFmtId="0" fontId="16" fillId="6" borderId="25" xfId="6" applyFill="1" applyBorder="1" applyAlignment="1">
      <alignment vertical="center"/>
    </xf>
    <xf numFmtId="49" fontId="2" fillId="0" borderId="14" xfId="0" applyNumberFormat="1" applyFont="1" applyFill="1" applyBorder="1" applyAlignment="1" applyProtection="1">
      <alignment horizontal="left" wrapText="1"/>
    </xf>
    <xf numFmtId="0" fontId="9" fillId="0" borderId="14" xfId="0" applyFont="1" applyFill="1" applyBorder="1" applyAlignment="1"/>
    <xf numFmtId="49" fontId="2" fillId="0" borderId="16" xfId="0" applyNumberFormat="1" applyFont="1" applyFill="1" applyBorder="1" applyAlignment="1" applyProtection="1">
      <alignment horizontal="left"/>
    </xf>
    <xf numFmtId="49" fontId="2" fillId="0" borderId="17" xfId="0" applyNumberFormat="1" applyFont="1" applyFill="1" applyBorder="1" applyAlignment="1" applyProtection="1">
      <alignment horizontal="left"/>
    </xf>
    <xf numFmtId="49" fontId="2" fillId="0" borderId="18" xfId="0" applyNumberFormat="1" applyFont="1" applyFill="1" applyBorder="1" applyAlignment="1" applyProtection="1">
      <alignment horizontal="left"/>
    </xf>
    <xf numFmtId="0" fontId="3" fillId="0" borderId="0" xfId="0" applyFont="1" applyFill="1" applyAlignment="1" applyProtection="1">
      <alignment horizontal="center"/>
      <protection locked="0"/>
    </xf>
    <xf numFmtId="2" fontId="2" fillId="0" borderId="16" xfId="0" applyNumberFormat="1" applyFont="1" applyFill="1" applyBorder="1" applyAlignment="1" applyProtection="1">
      <alignment horizontal="left" wrapText="1"/>
    </xf>
    <xf numFmtId="2" fontId="2" fillId="0" borderId="17" xfId="0" applyNumberFormat="1" applyFont="1" applyFill="1" applyBorder="1" applyAlignment="1" applyProtection="1">
      <alignment horizontal="left" wrapText="1"/>
    </xf>
    <xf numFmtId="2" fontId="2" fillId="0" borderId="18" xfId="0" applyNumberFormat="1" applyFont="1" applyFill="1" applyBorder="1" applyAlignment="1" applyProtection="1">
      <alignment horizontal="left" wrapText="1"/>
    </xf>
    <xf numFmtId="49" fontId="2" fillId="0" borderId="16" xfId="0" applyNumberFormat="1" applyFont="1" applyFill="1" applyBorder="1" applyAlignment="1" applyProtection="1">
      <alignment horizontal="left" wrapText="1"/>
    </xf>
    <xf numFmtId="49" fontId="2" fillId="0" borderId="17" xfId="0" applyNumberFormat="1" applyFont="1" applyFill="1" applyBorder="1" applyAlignment="1" applyProtection="1">
      <alignment horizontal="left" wrapText="1"/>
    </xf>
    <xf numFmtId="49" fontId="2" fillId="0" borderId="18" xfId="0" applyNumberFormat="1" applyFont="1" applyFill="1" applyBorder="1" applyAlignment="1" applyProtection="1">
      <alignment horizontal="left" wrapText="1"/>
    </xf>
    <xf numFmtId="0" fontId="9" fillId="0" borderId="14" xfId="0" applyFont="1" applyFill="1" applyBorder="1" applyAlignment="1">
      <alignment wrapText="1"/>
    </xf>
    <xf numFmtId="164" fontId="2" fillId="0" borderId="3" xfId="1" applyNumberFormat="1" applyFont="1" applyFill="1" applyBorder="1" applyAlignment="1" applyProtection="1">
      <alignment horizontal="center" vertical="center" wrapText="1"/>
    </xf>
    <xf numFmtId="0" fontId="4" fillId="0" borderId="6" xfId="2" applyFont="1" applyFill="1" applyBorder="1" applyAlignment="1">
      <alignment horizontal="center" vertical="center" wrapText="1"/>
    </xf>
    <xf numFmtId="49" fontId="2" fillId="0" borderId="11" xfId="1" applyNumberFormat="1" applyFont="1" applyFill="1" applyBorder="1" applyAlignment="1">
      <alignment wrapText="1"/>
    </xf>
    <xf numFmtId="0" fontId="4" fillId="0" borderId="11" xfId="0" applyNumberFormat="1" applyFont="1" applyFill="1" applyBorder="1" applyAlignment="1" applyProtection="1">
      <alignment wrapText="1"/>
    </xf>
    <xf numFmtId="0" fontId="4" fillId="0" borderId="12" xfId="0" applyNumberFormat="1" applyFont="1" applyFill="1" applyBorder="1" applyAlignment="1" applyProtection="1">
      <alignment wrapText="1"/>
    </xf>
    <xf numFmtId="0" fontId="2" fillId="5" borderId="15" xfId="0" applyFont="1" applyFill="1" applyBorder="1" applyAlignment="1" applyProtection="1">
      <alignment horizontal="center"/>
      <protection locked="0"/>
    </xf>
    <xf numFmtId="0" fontId="15" fillId="0" borderId="0" xfId="0" applyNumberFormat="1" applyFont="1" applyFill="1" applyBorder="1" applyAlignment="1" applyProtection="1">
      <alignment horizontal="center" vertical="center"/>
      <protection locked="0"/>
    </xf>
    <xf numFmtId="49" fontId="2" fillId="0" borderId="1" xfId="1" applyNumberFormat="1" applyFont="1" applyFill="1" applyBorder="1" applyAlignment="1" applyProtection="1">
      <alignment horizontal="left" vertical="center" wrapText="1"/>
    </xf>
    <xf numFmtId="0" fontId="3" fillId="0" borderId="4" xfId="0" applyFont="1" applyFill="1" applyBorder="1" applyAlignment="1">
      <alignment vertical="center" wrapText="1"/>
    </xf>
    <xf numFmtId="49" fontId="2" fillId="0" borderId="2" xfId="1" quotePrefix="1"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39" fontId="2" fillId="0" borderId="2" xfId="1" applyFont="1" applyFill="1" applyBorder="1" applyAlignment="1" applyProtection="1">
      <alignment horizontal="center" vertical="center" wrapText="1"/>
    </xf>
    <xf numFmtId="0" fontId="4" fillId="0" borderId="5" xfId="0" applyFont="1" applyFill="1" applyBorder="1" applyAlignment="1">
      <alignment vertical="center" wrapText="1"/>
    </xf>
    <xf numFmtId="49" fontId="2" fillId="0" borderId="14" xfId="1" applyNumberFormat="1" applyFont="1" applyFill="1" applyBorder="1" applyAlignment="1">
      <alignment wrapText="1"/>
    </xf>
    <xf numFmtId="0" fontId="4" fillId="0" borderId="14" xfId="0" applyNumberFormat="1" applyFont="1" applyFill="1" applyBorder="1" applyAlignment="1" applyProtection="1">
      <alignment wrapText="1"/>
    </xf>
    <xf numFmtId="164" fontId="3" fillId="0" borderId="3" xfId="1" applyNumberFormat="1" applyFont="1" applyFill="1" applyBorder="1" applyAlignment="1" applyProtection="1">
      <alignment horizontal="center" vertical="center" wrapText="1"/>
    </xf>
    <xf numFmtId="0" fontId="25" fillId="0" borderId="26" xfId="0" applyNumberFormat="1" applyFont="1" applyFill="1" applyBorder="1" applyAlignment="1" applyProtection="1">
      <alignment vertical="top" wrapText="1"/>
    </xf>
    <xf numFmtId="0" fontId="25" fillId="0" borderId="28" xfId="0" applyNumberFormat="1" applyFont="1" applyFill="1" applyBorder="1" applyAlignment="1" applyProtection="1">
      <alignment vertical="top" wrapText="1"/>
    </xf>
    <xf numFmtId="0" fontId="4" fillId="0" borderId="27" xfId="0" applyNumberFormat="1" applyFont="1" applyFill="1" applyBorder="1" applyAlignment="1" applyProtection="1">
      <alignment vertical="top" wrapText="1"/>
    </xf>
    <xf numFmtId="0" fontId="4" fillId="0" borderId="29" xfId="0" applyNumberFormat="1" applyFont="1" applyFill="1" applyBorder="1" applyAlignment="1" applyProtection="1">
      <alignment vertical="top" wrapText="1"/>
    </xf>
    <xf numFmtId="0" fontId="25" fillId="0" borderId="30" xfId="0" applyNumberFormat="1" applyFont="1" applyFill="1" applyBorder="1" applyAlignment="1" applyProtection="1">
      <alignment vertical="top" wrapText="1"/>
    </xf>
    <xf numFmtId="0" fontId="25" fillId="0" borderId="32" xfId="0" applyNumberFormat="1" applyFont="1" applyFill="1" applyBorder="1" applyAlignment="1" applyProtection="1">
      <alignment vertical="top" wrapText="1"/>
    </xf>
    <xf numFmtId="0" fontId="4" fillId="0" borderId="31" xfId="0" applyNumberFormat="1" applyFont="1" applyFill="1" applyBorder="1" applyAlignment="1" applyProtection="1">
      <alignment vertical="top" wrapText="1"/>
    </xf>
    <xf numFmtId="0" fontId="4" fillId="0" borderId="33" xfId="0" applyNumberFormat="1" applyFont="1" applyFill="1" applyBorder="1" applyAlignment="1" applyProtection="1">
      <alignment vertical="top" wrapText="1"/>
    </xf>
    <xf numFmtId="0" fontId="4" fillId="0" borderId="34" xfId="0" applyNumberFormat="1" applyFont="1" applyFill="1" applyBorder="1" applyAlignment="1" applyProtection="1">
      <alignment vertical="top" wrapText="1"/>
    </xf>
    <xf numFmtId="0" fontId="25" fillId="0" borderId="35" xfId="0" applyNumberFormat="1" applyFont="1" applyFill="1" applyBorder="1" applyAlignment="1" applyProtection="1">
      <alignment vertical="top" wrapText="1"/>
    </xf>
    <xf numFmtId="0" fontId="4" fillId="0" borderId="36" xfId="0" applyNumberFormat="1" applyFont="1" applyFill="1" applyBorder="1" applyAlignment="1" applyProtection="1">
      <alignment vertical="top" wrapText="1"/>
    </xf>
  </cellXfs>
  <cellStyles count="10">
    <cellStyle name="Normal 2_RASHODI ODV.KUOLTU" xfId="2"/>
    <cellStyle name="Normal 3" xfId="8"/>
    <cellStyle name="Normal 4" xfId="1"/>
    <cellStyle name="Normal 5" xfId="5"/>
    <cellStyle name="Normal_Podaci" xfId="7"/>
    <cellStyle name="Normalno" xfId="0" builtinId="0"/>
    <cellStyle name="Normalno 2 2" xfId="6"/>
    <cellStyle name="Obično_List4" xfId="3"/>
    <cellStyle name="Obično_List5" xfId="4"/>
    <cellStyle name="Obično_List7" xfId="9"/>
  </cellStyles>
  <dxfs count="6">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Ivo\My%20Documents\Downloads\ZRINKA%20-%204%20razina%20mirjana%20of%20Prora&#269;un%202016.%20%20vlastiti%20prihodi%20-%20SKRA&#262;ENO%20-%20ostvarenje%20I-XII%202016.%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i uredi"/>
      <sheetName val="svi uredi 2. razina"/>
      <sheetName val="Sheet1"/>
      <sheetName val="Sheet2"/>
      <sheetName val="Sheet3"/>
    </sheetNames>
    <sheetDataSet>
      <sheetData sheetId="0" refreshError="1">
        <row r="237">
          <cell r="B237" t="str">
            <v>Primici od povrata depozita i jamčevnih pologa</v>
          </cell>
        </row>
        <row r="238">
          <cell r="B238" t="str">
            <v>Primici od povrata depozita od kreditnih i ostalih institucija- tuzemni</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view="pageBreakPreview" zoomScale="60" zoomScaleNormal="100" workbookViewId="0">
      <selection activeCell="A4" sqref="A4:H4"/>
    </sheetView>
  </sheetViews>
  <sheetFormatPr defaultRowHeight="15" x14ac:dyDescent="0.25"/>
  <cols>
    <col min="1" max="2" width="4.28515625" customWidth="1"/>
    <col min="3" max="3" width="5.5703125" customWidth="1"/>
    <col min="4" max="4" width="5.28515625" customWidth="1"/>
    <col min="5" max="5" width="44.7109375" customWidth="1"/>
    <col min="6" max="6" width="15.85546875" bestFit="1" customWidth="1"/>
    <col min="7" max="7" width="17.28515625" customWidth="1"/>
    <col min="8" max="8" width="16.7109375" customWidth="1"/>
  </cols>
  <sheetData>
    <row r="1" spans="1:8" ht="18" x14ac:dyDescent="0.25">
      <c r="A1" s="164"/>
      <c r="B1" s="164"/>
      <c r="C1" s="164"/>
      <c r="D1" s="164"/>
      <c r="E1" s="164"/>
      <c r="F1" s="164"/>
      <c r="G1" s="164"/>
      <c r="H1" s="164"/>
    </row>
    <row r="2" spans="1:8" ht="14.25" customHeight="1" x14ac:dyDescent="0.25"/>
    <row r="3" spans="1:8" ht="18" hidden="1" x14ac:dyDescent="0.25">
      <c r="A3" s="140"/>
      <c r="B3" s="141"/>
      <c r="C3" s="141"/>
      <c r="D3" s="141"/>
      <c r="E3" s="141"/>
      <c r="F3" s="142"/>
      <c r="G3" s="142"/>
      <c r="H3" s="142"/>
    </row>
    <row r="4" spans="1:8" ht="46.5" customHeight="1" x14ac:dyDescent="0.25">
      <c r="A4" s="164" t="s">
        <v>494</v>
      </c>
      <c r="B4" s="164"/>
      <c r="C4" s="164"/>
      <c r="D4" s="164"/>
      <c r="E4" s="164"/>
      <c r="F4" s="164"/>
      <c r="G4" s="165"/>
      <c r="H4" s="165"/>
    </row>
    <row r="5" spans="1:8" ht="15.75" x14ac:dyDescent="0.25">
      <c r="A5" s="166" t="s">
        <v>481</v>
      </c>
      <c r="B5" s="167"/>
      <c r="C5" s="167"/>
      <c r="D5" s="167"/>
      <c r="E5" s="168"/>
      <c r="F5" s="149">
        <f>+F6+F7</f>
        <v>16265143</v>
      </c>
      <c r="G5" s="149">
        <f>G6+G7</f>
        <v>16502614</v>
      </c>
      <c r="H5" s="149">
        <f>+H6+H7</f>
        <v>16740252</v>
      </c>
    </row>
    <row r="6" spans="1:8" ht="15.75" x14ac:dyDescent="0.25">
      <c r="A6" s="169" t="s">
        <v>482</v>
      </c>
      <c r="B6" s="162"/>
      <c r="C6" s="162"/>
      <c r="D6" s="162"/>
      <c r="E6" s="170"/>
      <c r="F6" s="150">
        <v>16265143</v>
      </c>
      <c r="G6" s="150">
        <v>16502614</v>
      </c>
      <c r="H6" s="150">
        <v>16740252</v>
      </c>
    </row>
    <row r="7" spans="1:8" ht="15.75" x14ac:dyDescent="0.25">
      <c r="A7" s="171" t="s">
        <v>483</v>
      </c>
      <c r="B7" s="170"/>
      <c r="C7" s="170"/>
      <c r="D7" s="170"/>
      <c r="E7" s="170"/>
      <c r="F7" s="150"/>
      <c r="G7" s="150"/>
      <c r="H7" s="150"/>
    </row>
    <row r="8" spans="1:8" ht="15.75" x14ac:dyDescent="0.25">
      <c r="A8" s="151" t="s">
        <v>484</v>
      </c>
      <c r="B8" s="152"/>
      <c r="C8" s="152"/>
      <c r="D8" s="152"/>
      <c r="E8" s="152"/>
      <c r="F8" s="149">
        <f>+F9+F10</f>
        <v>16265143</v>
      </c>
      <c r="G8" s="149">
        <f>+G9+G10</f>
        <v>16502614</v>
      </c>
      <c r="H8" s="149">
        <f>+H9+H10</f>
        <v>16740252</v>
      </c>
    </row>
    <row r="9" spans="1:8" ht="15.75" x14ac:dyDescent="0.25">
      <c r="A9" s="161" t="s">
        <v>485</v>
      </c>
      <c r="B9" s="162"/>
      <c r="C9" s="162"/>
      <c r="D9" s="162"/>
      <c r="E9" s="163"/>
      <c r="F9" s="150">
        <v>16112416</v>
      </c>
      <c r="G9" s="150">
        <v>16347657</v>
      </c>
      <c r="H9" s="153">
        <v>16583064</v>
      </c>
    </row>
    <row r="10" spans="1:8" ht="15.75" x14ac:dyDescent="0.25">
      <c r="A10" s="174" t="s">
        <v>190</v>
      </c>
      <c r="B10" s="170"/>
      <c r="C10" s="170"/>
      <c r="D10" s="170"/>
      <c r="E10" s="170"/>
      <c r="F10" s="154">
        <v>152727</v>
      </c>
      <c r="G10" s="154">
        <v>154957</v>
      </c>
      <c r="H10" s="153">
        <v>157188</v>
      </c>
    </row>
    <row r="11" spans="1:8" ht="15.75" x14ac:dyDescent="0.25">
      <c r="A11" s="175" t="s">
        <v>486</v>
      </c>
      <c r="B11" s="167"/>
      <c r="C11" s="167"/>
      <c r="D11" s="167"/>
      <c r="E11" s="167"/>
      <c r="F11" s="155">
        <f>+F5-F8</f>
        <v>0</v>
      </c>
      <c r="G11" s="155">
        <f>+G5-G8</f>
        <v>0</v>
      </c>
      <c r="H11" s="155">
        <f>+H5-H8</f>
        <v>0</v>
      </c>
    </row>
    <row r="12" spans="1:8" ht="18" x14ac:dyDescent="0.25">
      <c r="A12" s="164"/>
      <c r="B12" s="176"/>
      <c r="C12" s="176"/>
      <c r="D12" s="176"/>
      <c r="E12" s="176"/>
      <c r="F12" s="177"/>
      <c r="G12" s="177"/>
      <c r="H12" s="177"/>
    </row>
    <row r="13" spans="1:8" ht="26.25" x14ac:dyDescent="0.25">
      <c r="A13" s="143"/>
      <c r="B13" s="144"/>
      <c r="C13" s="144"/>
      <c r="D13" s="145"/>
      <c r="E13" s="146"/>
      <c r="F13" s="147" t="s">
        <v>478</v>
      </c>
      <c r="G13" s="147" t="s">
        <v>479</v>
      </c>
      <c r="H13" s="148" t="s">
        <v>480</v>
      </c>
    </row>
    <row r="14" spans="1:8" ht="15.75" x14ac:dyDescent="0.25">
      <c r="A14" s="178" t="s">
        <v>487</v>
      </c>
      <c r="B14" s="179"/>
      <c r="C14" s="179"/>
      <c r="D14" s="179"/>
      <c r="E14" s="180"/>
      <c r="F14" s="156"/>
      <c r="G14" s="156"/>
      <c r="H14" s="157"/>
    </row>
    <row r="15" spans="1:8" ht="15.75" x14ac:dyDescent="0.25">
      <c r="A15" s="181" t="s">
        <v>488</v>
      </c>
      <c r="B15" s="182"/>
      <c r="C15" s="182"/>
      <c r="D15" s="182"/>
      <c r="E15" s="183"/>
      <c r="F15" s="158"/>
      <c r="G15" s="158"/>
      <c r="H15" s="155"/>
    </row>
    <row r="16" spans="1:8" ht="18" x14ac:dyDescent="0.25">
      <c r="A16" s="184"/>
      <c r="B16" s="176"/>
      <c r="C16" s="176"/>
      <c r="D16" s="176"/>
      <c r="E16" s="176"/>
      <c r="F16" s="177"/>
      <c r="G16" s="177"/>
      <c r="H16" s="177"/>
    </row>
    <row r="17" spans="1:8" ht="26.25" x14ac:dyDescent="0.25">
      <c r="A17" s="143"/>
      <c r="B17" s="144"/>
      <c r="C17" s="144"/>
      <c r="D17" s="145"/>
      <c r="E17" s="146"/>
      <c r="F17" s="147" t="s">
        <v>478</v>
      </c>
      <c r="G17" s="147" t="s">
        <v>479</v>
      </c>
      <c r="H17" s="148" t="s">
        <v>480</v>
      </c>
    </row>
    <row r="18" spans="1:8" ht="15.75" x14ac:dyDescent="0.25">
      <c r="A18" s="169" t="s">
        <v>489</v>
      </c>
      <c r="B18" s="162"/>
      <c r="C18" s="162"/>
      <c r="D18" s="162"/>
      <c r="E18" s="162"/>
      <c r="F18" s="154"/>
      <c r="G18" s="154"/>
      <c r="H18" s="154"/>
    </row>
    <row r="19" spans="1:8" ht="15.75" x14ac:dyDescent="0.25">
      <c r="A19" s="169" t="s">
        <v>490</v>
      </c>
      <c r="B19" s="162"/>
      <c r="C19" s="162"/>
      <c r="D19" s="162"/>
      <c r="E19" s="162"/>
      <c r="F19" s="154"/>
      <c r="G19" s="154"/>
      <c r="H19" s="154"/>
    </row>
    <row r="20" spans="1:8" ht="15.75" x14ac:dyDescent="0.25">
      <c r="A20" s="175" t="s">
        <v>491</v>
      </c>
      <c r="B20" s="167"/>
      <c r="C20" s="167"/>
      <c r="D20" s="167"/>
      <c r="E20" s="167"/>
      <c r="F20" s="149">
        <f>F18-F19</f>
        <v>0</v>
      </c>
      <c r="G20" s="149">
        <f>G18-G19</f>
        <v>0</v>
      </c>
      <c r="H20" s="149">
        <f>H18-H19</f>
        <v>0</v>
      </c>
    </row>
    <row r="21" spans="1:8" ht="18" x14ac:dyDescent="0.25">
      <c r="A21" s="184"/>
      <c r="B21" s="176"/>
      <c r="C21" s="176"/>
      <c r="D21" s="176"/>
      <c r="E21" s="176"/>
      <c r="F21" s="177"/>
      <c r="G21" s="177"/>
      <c r="H21" s="177"/>
    </row>
    <row r="22" spans="1:8" ht="15.75" x14ac:dyDescent="0.25">
      <c r="A22" s="161" t="s">
        <v>492</v>
      </c>
      <c r="B22" s="162"/>
      <c r="C22" s="162"/>
      <c r="D22" s="162"/>
      <c r="E22" s="162"/>
      <c r="F22" s="154">
        <f>IF((F11+F15+F20)&lt;&gt;0,"NESLAGANJE ZBROJA",(F11+F15+F20))</f>
        <v>0</v>
      </c>
      <c r="G22" s="154">
        <f>IF((G11+G15+G20)&lt;&gt;0,"NESLAGANJE ZBROJA",(G11+G15+G20))</f>
        <v>0</v>
      </c>
      <c r="H22" s="154">
        <f>IF((H11+H15+H20)&lt;&gt;0,"NESLAGANJE ZBROJA",(H11+H15+H20))</f>
        <v>0</v>
      </c>
    </row>
    <row r="23" spans="1:8" ht="18" x14ac:dyDescent="0.25">
      <c r="A23" s="159"/>
      <c r="B23" s="141"/>
      <c r="C23" s="141"/>
      <c r="D23" s="141"/>
      <c r="E23" s="141"/>
      <c r="F23" s="160"/>
      <c r="G23" s="160"/>
      <c r="H23" s="160"/>
    </row>
    <row r="24" spans="1:8" x14ac:dyDescent="0.25">
      <c r="A24" s="172" t="s">
        <v>493</v>
      </c>
      <c r="B24" s="173"/>
      <c r="C24" s="173"/>
      <c r="D24" s="173"/>
      <c r="E24" s="173"/>
      <c r="F24" s="173"/>
      <c r="G24" s="173"/>
      <c r="H24" s="173"/>
    </row>
  </sheetData>
  <mergeCells count="18">
    <mergeCell ref="A24:H24"/>
    <mergeCell ref="A10:E10"/>
    <mergeCell ref="A11:E11"/>
    <mergeCell ref="A12:H12"/>
    <mergeCell ref="A14:E14"/>
    <mergeCell ref="A15:E15"/>
    <mergeCell ref="A16:H16"/>
    <mergeCell ref="A18:E18"/>
    <mergeCell ref="A19:E19"/>
    <mergeCell ref="A20:E20"/>
    <mergeCell ref="A21:H21"/>
    <mergeCell ref="A22:E22"/>
    <mergeCell ref="A9:E9"/>
    <mergeCell ref="A1:H1"/>
    <mergeCell ref="A4:H4"/>
    <mergeCell ref="A5:E5"/>
    <mergeCell ref="A6:E6"/>
    <mergeCell ref="A7:E7"/>
  </mergeCells>
  <pageMargins left="0.7" right="0.7" top="0.75" bottom="0.75" header="0.3" footer="0.3"/>
  <pageSetup scale="7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view="pageBreakPreview" topLeftCell="A109" zoomScale="60" zoomScaleNormal="100" workbookViewId="0">
      <selection activeCell="D15" sqref="D15"/>
    </sheetView>
  </sheetViews>
  <sheetFormatPr defaultRowHeight="15" x14ac:dyDescent="0.25"/>
  <cols>
    <col min="1" max="1" width="3.140625" customWidth="1"/>
    <col min="2" max="2" width="8.140625" customWidth="1"/>
    <col min="3" max="3" width="54.28515625" customWidth="1"/>
    <col min="4" max="4" width="8.85546875" customWidth="1"/>
    <col min="5" max="6" width="17.28515625" customWidth="1"/>
    <col min="7" max="7" width="17.5703125" customWidth="1"/>
  </cols>
  <sheetData>
    <row r="1" spans="1:7" x14ac:dyDescent="0.25">
      <c r="A1" s="102"/>
      <c r="B1" s="103"/>
      <c r="C1" s="104"/>
      <c r="D1" s="104"/>
      <c r="E1" s="105"/>
      <c r="F1" s="105"/>
      <c r="G1" s="105" t="s">
        <v>282</v>
      </c>
    </row>
    <row r="2" spans="1:7" x14ac:dyDescent="0.25">
      <c r="A2" s="102"/>
      <c r="B2" s="106" t="s">
        <v>283</v>
      </c>
      <c r="C2" s="104" t="s">
        <v>266</v>
      </c>
      <c r="D2" s="104"/>
      <c r="E2" s="107"/>
      <c r="F2" s="107"/>
      <c r="G2" s="107"/>
    </row>
    <row r="3" spans="1:7" x14ac:dyDescent="0.25">
      <c r="A3" s="102"/>
      <c r="B3" s="104"/>
      <c r="C3" s="104"/>
      <c r="D3" s="104"/>
      <c r="E3" s="107"/>
      <c r="F3" s="107"/>
      <c r="G3" s="107"/>
    </row>
    <row r="4" spans="1:7" ht="15.75" x14ac:dyDescent="0.25">
      <c r="A4" s="102"/>
      <c r="B4" s="187" t="s">
        <v>284</v>
      </c>
      <c r="C4" s="187"/>
      <c r="D4" s="187"/>
      <c r="E4" s="187"/>
      <c r="F4" s="187"/>
      <c r="G4" s="188"/>
    </row>
    <row r="5" spans="1:7" ht="15.75" x14ac:dyDescent="0.25">
      <c r="A5" s="102"/>
      <c r="B5" s="187"/>
      <c r="C5" s="187"/>
      <c r="D5" s="187"/>
      <c r="E5" s="187"/>
      <c r="F5" s="187"/>
      <c r="G5" s="188"/>
    </row>
    <row r="6" spans="1:7" x14ac:dyDescent="0.25">
      <c r="A6" s="102"/>
      <c r="B6" s="189" t="s">
        <v>285</v>
      </c>
      <c r="C6" s="190"/>
      <c r="D6" s="190"/>
      <c r="E6" s="190"/>
      <c r="F6" s="190"/>
      <c r="G6" s="190"/>
    </row>
    <row r="7" spans="1:7" ht="39" x14ac:dyDescent="0.25">
      <c r="A7" s="102"/>
      <c r="B7" s="108" t="s">
        <v>286</v>
      </c>
      <c r="C7" s="108" t="s">
        <v>287</v>
      </c>
      <c r="D7" s="109" t="s">
        <v>288</v>
      </c>
      <c r="E7" s="108" t="s">
        <v>289</v>
      </c>
      <c r="F7" s="108" t="s">
        <v>290</v>
      </c>
      <c r="G7" s="108" t="s">
        <v>291</v>
      </c>
    </row>
    <row r="8" spans="1:7" x14ac:dyDescent="0.25">
      <c r="A8" s="102"/>
      <c r="B8" s="110">
        <v>6</v>
      </c>
      <c r="C8" s="111" t="s">
        <v>292</v>
      </c>
      <c r="D8" s="111"/>
      <c r="E8" s="112">
        <f>E9+E33+E62+E72+E82+E79</f>
        <v>14350741</v>
      </c>
      <c r="F8" s="112">
        <f>F9+F33+F62+F72+F82+F79</f>
        <v>14560262</v>
      </c>
      <c r="G8" s="112">
        <f>G9+G33+G62+G72+G82+G79</f>
        <v>14769930</v>
      </c>
    </row>
    <row r="9" spans="1:7" ht="24" x14ac:dyDescent="0.25">
      <c r="A9" s="113" t="s">
        <v>12</v>
      </c>
      <c r="B9" s="110">
        <v>63</v>
      </c>
      <c r="C9" s="111" t="s">
        <v>293</v>
      </c>
      <c r="D9" s="111"/>
      <c r="E9" s="112">
        <f>E10+E13+E18+E21+E24+E27+E30</f>
        <v>11391800</v>
      </c>
      <c r="F9" s="112">
        <f>F10+F13+F18+F21+F24+F27+F30</f>
        <v>11558120</v>
      </c>
      <c r="G9" s="112">
        <f>G10+G13+G18+G21+G24+G27+G30</f>
        <v>11724557</v>
      </c>
    </row>
    <row r="10" spans="1:7" x14ac:dyDescent="0.25">
      <c r="A10" s="102"/>
      <c r="B10" s="114">
        <v>631</v>
      </c>
      <c r="C10" s="115" t="s">
        <v>294</v>
      </c>
      <c r="D10" s="115"/>
      <c r="E10" s="112">
        <f>E11+E12</f>
        <v>0</v>
      </c>
      <c r="F10" s="112">
        <f>F11+F12</f>
        <v>0</v>
      </c>
      <c r="G10" s="112">
        <f>G11+G12</f>
        <v>0</v>
      </c>
    </row>
    <row r="11" spans="1:7" x14ac:dyDescent="0.25">
      <c r="A11" s="102"/>
      <c r="B11" s="114">
        <v>6311</v>
      </c>
      <c r="C11" s="115" t="s">
        <v>295</v>
      </c>
      <c r="D11" s="115"/>
      <c r="E11" s="116"/>
      <c r="F11" s="116"/>
      <c r="G11" s="116"/>
    </row>
    <row r="12" spans="1:7" x14ac:dyDescent="0.25">
      <c r="A12" s="102"/>
      <c r="B12" s="114">
        <v>6312</v>
      </c>
      <c r="C12" s="115" t="s">
        <v>296</v>
      </c>
      <c r="D12" s="115"/>
      <c r="E12" s="116"/>
      <c r="F12" s="116"/>
      <c r="G12" s="116"/>
    </row>
    <row r="13" spans="1:7" x14ac:dyDescent="0.25">
      <c r="A13" s="102"/>
      <c r="B13" s="114">
        <v>632</v>
      </c>
      <c r="C13" s="115" t="s">
        <v>297</v>
      </c>
      <c r="D13" s="115"/>
      <c r="E13" s="112">
        <f>SUM(E14:E17)</f>
        <v>0</v>
      </c>
      <c r="F13" s="112">
        <f>SUM(F14:F17)</f>
        <v>0</v>
      </c>
      <c r="G13" s="112">
        <f>SUM(G14:G17)</f>
        <v>0</v>
      </c>
    </row>
    <row r="14" spans="1:7" x14ac:dyDescent="0.25">
      <c r="A14" s="102"/>
      <c r="B14" s="114">
        <v>6321</v>
      </c>
      <c r="C14" s="115" t="s">
        <v>298</v>
      </c>
      <c r="D14" s="115"/>
      <c r="E14" s="116"/>
      <c r="F14" s="116"/>
      <c r="G14" s="116"/>
    </row>
    <row r="15" spans="1:7" x14ac:dyDescent="0.25">
      <c r="A15" s="102"/>
      <c r="B15" s="114">
        <v>6322</v>
      </c>
      <c r="C15" s="115" t="s">
        <v>299</v>
      </c>
      <c r="D15" s="115"/>
      <c r="E15" s="116"/>
      <c r="F15" s="116"/>
      <c r="G15" s="116"/>
    </row>
    <row r="16" spans="1:7" x14ac:dyDescent="0.25">
      <c r="A16" s="102"/>
      <c r="B16" s="114">
        <v>6323</v>
      </c>
      <c r="C16" s="115" t="s">
        <v>300</v>
      </c>
      <c r="D16" s="115" t="s">
        <v>301</v>
      </c>
      <c r="E16" s="116"/>
      <c r="F16" s="116"/>
      <c r="G16" s="116"/>
    </row>
    <row r="17" spans="1:7" x14ac:dyDescent="0.25">
      <c r="A17" s="102"/>
      <c r="B17" s="114">
        <v>6324</v>
      </c>
      <c r="C17" s="115" t="s">
        <v>302</v>
      </c>
      <c r="D17" s="115" t="s">
        <v>301</v>
      </c>
      <c r="E17" s="116"/>
      <c r="F17" s="116"/>
      <c r="G17" s="116"/>
    </row>
    <row r="18" spans="1:7" x14ac:dyDescent="0.25">
      <c r="A18" s="102"/>
      <c r="B18" s="114">
        <v>633</v>
      </c>
      <c r="C18" s="115" t="s">
        <v>303</v>
      </c>
      <c r="D18" s="115"/>
      <c r="E18" s="112">
        <f>SUM(E19:E20)</f>
        <v>0</v>
      </c>
      <c r="F18" s="112">
        <f>SUM(F19:F20)</f>
        <v>0</v>
      </c>
      <c r="G18" s="112">
        <f>SUM(G19:G20)</f>
        <v>0</v>
      </c>
    </row>
    <row r="19" spans="1:7" x14ac:dyDescent="0.25">
      <c r="A19" s="102"/>
      <c r="B19" s="114">
        <v>6331</v>
      </c>
      <c r="C19" s="115" t="s">
        <v>304</v>
      </c>
      <c r="D19" s="115" t="s">
        <v>305</v>
      </c>
      <c r="E19" s="116"/>
      <c r="F19" s="116"/>
      <c r="G19" s="116"/>
    </row>
    <row r="20" spans="1:7" x14ac:dyDescent="0.25">
      <c r="A20" s="102"/>
      <c r="B20" s="114">
        <v>6332</v>
      </c>
      <c r="C20" s="115" t="s">
        <v>306</v>
      </c>
      <c r="D20" s="115" t="s">
        <v>305</v>
      </c>
      <c r="E20" s="116"/>
      <c r="F20" s="116"/>
      <c r="G20" s="116"/>
    </row>
    <row r="21" spans="1:7" x14ac:dyDescent="0.25">
      <c r="A21" s="102"/>
      <c r="B21" s="114">
        <v>634</v>
      </c>
      <c r="C21" s="115" t="s">
        <v>307</v>
      </c>
      <c r="D21" s="115"/>
      <c r="E21" s="112">
        <f>SUM(E22:E23)</f>
        <v>0</v>
      </c>
      <c r="F21" s="112">
        <f>SUM(F22:F23)</f>
        <v>0</v>
      </c>
      <c r="G21" s="112">
        <f>SUM(G22:G23)</f>
        <v>0</v>
      </c>
    </row>
    <row r="22" spans="1:7" x14ac:dyDescent="0.25">
      <c r="A22" s="102"/>
      <c r="B22" s="114">
        <v>6341</v>
      </c>
      <c r="C22" s="115" t="s">
        <v>308</v>
      </c>
      <c r="D22" s="115" t="s">
        <v>305</v>
      </c>
      <c r="E22" s="116"/>
      <c r="F22" s="116"/>
      <c r="G22" s="116"/>
    </row>
    <row r="23" spans="1:7" x14ac:dyDescent="0.25">
      <c r="A23" s="102"/>
      <c r="B23" s="114">
        <v>6342</v>
      </c>
      <c r="C23" s="115" t="s">
        <v>309</v>
      </c>
      <c r="D23" s="115" t="s">
        <v>305</v>
      </c>
      <c r="E23" s="116"/>
      <c r="F23" s="116"/>
      <c r="G23" s="116"/>
    </row>
    <row r="24" spans="1:7" x14ac:dyDescent="0.25">
      <c r="A24" s="102"/>
      <c r="B24" s="114">
        <v>635</v>
      </c>
      <c r="C24" s="115" t="s">
        <v>310</v>
      </c>
      <c r="D24" s="115"/>
      <c r="E24" s="112">
        <f>SUM(E25:E26)</f>
        <v>0</v>
      </c>
      <c r="F24" s="112">
        <f>SUM(F25:F26)</f>
        <v>0</v>
      </c>
      <c r="G24" s="112">
        <f>SUM(G25:G26)</f>
        <v>0</v>
      </c>
    </row>
    <row r="25" spans="1:7" x14ac:dyDescent="0.25">
      <c r="A25" s="102"/>
      <c r="B25" s="114">
        <v>6351</v>
      </c>
      <c r="C25" s="115" t="s">
        <v>311</v>
      </c>
      <c r="D25" s="115" t="s">
        <v>305</v>
      </c>
      <c r="E25" s="116"/>
      <c r="F25" s="116"/>
      <c r="G25" s="116"/>
    </row>
    <row r="26" spans="1:7" x14ac:dyDescent="0.25">
      <c r="A26" s="102"/>
      <c r="B26" s="114">
        <v>6352</v>
      </c>
      <c r="C26" s="115" t="s">
        <v>312</v>
      </c>
      <c r="D26" s="115" t="s">
        <v>305</v>
      </c>
      <c r="E26" s="116"/>
      <c r="F26" s="116"/>
      <c r="G26" s="116"/>
    </row>
    <row r="27" spans="1:7" x14ac:dyDescent="0.25">
      <c r="A27" s="102"/>
      <c r="B27" s="110" t="s">
        <v>313</v>
      </c>
      <c r="C27" s="117" t="s">
        <v>314</v>
      </c>
      <c r="D27" s="117"/>
      <c r="E27" s="112">
        <f>SUM(E28:E29)</f>
        <v>11391800</v>
      </c>
      <c r="F27" s="112">
        <f>SUM(F28:F29)</f>
        <v>11558120</v>
      </c>
      <c r="G27" s="112">
        <f>SUM(G28:G29)</f>
        <v>11724557</v>
      </c>
    </row>
    <row r="28" spans="1:7" ht="24" x14ac:dyDescent="0.25">
      <c r="A28" s="102"/>
      <c r="B28" s="114" t="s">
        <v>315</v>
      </c>
      <c r="C28" s="115" t="s">
        <v>316</v>
      </c>
      <c r="D28" s="115" t="s">
        <v>305</v>
      </c>
      <c r="E28" s="116">
        <v>11391800</v>
      </c>
      <c r="F28" s="116">
        <v>11558120</v>
      </c>
      <c r="G28" s="116">
        <v>11724557</v>
      </c>
    </row>
    <row r="29" spans="1:7" ht="24" x14ac:dyDescent="0.25">
      <c r="A29" s="102"/>
      <c r="B29" s="114" t="s">
        <v>317</v>
      </c>
      <c r="C29" s="115" t="s">
        <v>318</v>
      </c>
      <c r="D29" s="115" t="s">
        <v>305</v>
      </c>
      <c r="E29" s="116"/>
      <c r="F29" s="116"/>
      <c r="G29" s="116"/>
    </row>
    <row r="30" spans="1:7" x14ac:dyDescent="0.25">
      <c r="A30" s="102"/>
      <c r="B30" s="114" t="s">
        <v>319</v>
      </c>
      <c r="C30" s="115" t="s">
        <v>320</v>
      </c>
      <c r="D30" s="115"/>
      <c r="E30" s="112">
        <f>SUM(E31:E32)</f>
        <v>0</v>
      </c>
      <c r="F30" s="112">
        <f>SUM(F31:F32)</f>
        <v>0</v>
      </c>
      <c r="G30" s="112">
        <f>SUM(G31:G32)</f>
        <v>0</v>
      </c>
    </row>
    <row r="31" spans="1:7" ht="24" x14ac:dyDescent="0.25">
      <c r="A31" s="102"/>
      <c r="B31" s="114" t="s">
        <v>321</v>
      </c>
      <c r="C31" s="115" t="s">
        <v>322</v>
      </c>
      <c r="D31" s="115" t="s">
        <v>323</v>
      </c>
      <c r="E31" s="116"/>
      <c r="F31" s="116"/>
      <c r="G31" s="116"/>
    </row>
    <row r="32" spans="1:7" ht="24" x14ac:dyDescent="0.25">
      <c r="A32" s="102"/>
      <c r="B32" s="114" t="s">
        <v>324</v>
      </c>
      <c r="C32" s="115" t="s">
        <v>325</v>
      </c>
      <c r="D32" s="115" t="s">
        <v>323</v>
      </c>
      <c r="E32" s="116"/>
      <c r="F32" s="116"/>
      <c r="G32" s="116"/>
    </row>
    <row r="33" spans="1:7" x14ac:dyDescent="0.25">
      <c r="A33" s="113" t="s">
        <v>13</v>
      </c>
      <c r="B33" s="110">
        <v>64</v>
      </c>
      <c r="C33" s="111" t="s">
        <v>326</v>
      </c>
      <c r="D33" s="111"/>
      <c r="E33" s="112">
        <f>E34+E42+E47+E55</f>
        <v>0</v>
      </c>
      <c r="F33" s="112">
        <f>F34+F42+F47+F55</f>
        <v>0</v>
      </c>
      <c r="G33" s="112">
        <f>G34+G42+G47+G55</f>
        <v>0</v>
      </c>
    </row>
    <row r="34" spans="1:7" x14ac:dyDescent="0.25">
      <c r="A34" s="102"/>
      <c r="B34" s="114">
        <v>641</v>
      </c>
      <c r="C34" s="115" t="s">
        <v>327</v>
      </c>
      <c r="D34" s="115"/>
      <c r="E34" s="112">
        <f>SUM(E35:E41)</f>
        <v>0</v>
      </c>
      <c r="F34" s="112">
        <f>SUM(F35:F41)</f>
        <v>0</v>
      </c>
      <c r="G34" s="112">
        <f>SUM(G35:G41)</f>
        <v>0</v>
      </c>
    </row>
    <row r="35" spans="1:7" x14ac:dyDescent="0.25">
      <c r="A35" s="102"/>
      <c r="B35" s="114">
        <v>6412</v>
      </c>
      <c r="C35" s="115" t="s">
        <v>328</v>
      </c>
      <c r="D35" s="115"/>
      <c r="E35" s="116"/>
      <c r="F35" s="116"/>
      <c r="G35" s="116"/>
    </row>
    <row r="36" spans="1:7" x14ac:dyDescent="0.25">
      <c r="A36" s="102"/>
      <c r="B36" s="114">
        <v>6413</v>
      </c>
      <c r="C36" s="115" t="s">
        <v>329</v>
      </c>
      <c r="D36" s="115" t="s">
        <v>81</v>
      </c>
      <c r="E36" s="116"/>
      <c r="F36" s="116"/>
      <c r="G36" s="116"/>
    </row>
    <row r="37" spans="1:7" x14ac:dyDescent="0.25">
      <c r="A37" s="102"/>
      <c r="B37" s="114">
        <v>6414</v>
      </c>
      <c r="C37" s="115" t="s">
        <v>330</v>
      </c>
      <c r="D37" s="115" t="s">
        <v>81</v>
      </c>
      <c r="E37" s="116"/>
      <c r="F37" s="116"/>
      <c r="G37" s="116"/>
    </row>
    <row r="38" spans="1:7" ht="24" x14ac:dyDescent="0.25">
      <c r="A38" s="102"/>
      <c r="B38" s="114">
        <v>6415</v>
      </c>
      <c r="C38" s="115" t="s">
        <v>331</v>
      </c>
      <c r="D38" s="115" t="s">
        <v>81</v>
      </c>
      <c r="E38" s="116"/>
      <c r="F38" s="116"/>
      <c r="G38" s="116"/>
    </row>
    <row r="39" spans="1:7" x14ac:dyDescent="0.25">
      <c r="A39" s="102"/>
      <c r="B39" s="114">
        <v>6416</v>
      </c>
      <c r="C39" s="115" t="s">
        <v>332</v>
      </c>
      <c r="D39" s="115" t="s">
        <v>81</v>
      </c>
      <c r="E39" s="116"/>
      <c r="F39" s="116"/>
      <c r="G39" s="116"/>
    </row>
    <row r="40" spans="1:7" ht="24" x14ac:dyDescent="0.25">
      <c r="A40" s="102"/>
      <c r="B40" s="114">
        <v>6417</v>
      </c>
      <c r="C40" s="115" t="s">
        <v>333</v>
      </c>
      <c r="D40" s="115" t="s">
        <v>81</v>
      </c>
      <c r="E40" s="116"/>
      <c r="F40" s="116"/>
      <c r="G40" s="116"/>
    </row>
    <row r="41" spans="1:7" x14ac:dyDescent="0.25">
      <c r="A41" s="102"/>
      <c r="B41" s="114">
        <v>6419</v>
      </c>
      <c r="C41" s="115" t="s">
        <v>334</v>
      </c>
      <c r="D41" s="115"/>
      <c r="E41" s="116"/>
      <c r="F41" s="116"/>
      <c r="G41" s="116"/>
    </row>
    <row r="42" spans="1:7" x14ac:dyDescent="0.25">
      <c r="A42" s="102"/>
      <c r="B42" s="114">
        <v>642</v>
      </c>
      <c r="C42" s="115" t="s">
        <v>335</v>
      </c>
      <c r="D42" s="115"/>
      <c r="E42" s="112">
        <f>SUM(E43:E46)</f>
        <v>0</v>
      </c>
      <c r="F42" s="112">
        <f>SUM(F43:F46)</f>
        <v>0</v>
      </c>
      <c r="G42" s="112">
        <f>SUM(G43:G46)</f>
        <v>0</v>
      </c>
    </row>
    <row r="43" spans="1:7" x14ac:dyDescent="0.25">
      <c r="A43" s="102"/>
      <c r="B43" s="114">
        <v>6422</v>
      </c>
      <c r="C43" s="115" t="s">
        <v>336</v>
      </c>
      <c r="D43" s="115" t="s">
        <v>81</v>
      </c>
      <c r="E43" s="116"/>
      <c r="F43" s="116"/>
      <c r="G43" s="116"/>
    </row>
    <row r="44" spans="1:7" x14ac:dyDescent="0.25">
      <c r="A44" s="102"/>
      <c r="B44" s="114">
        <v>6423</v>
      </c>
      <c r="C44" s="115" t="s">
        <v>337</v>
      </c>
      <c r="D44" s="115" t="s">
        <v>338</v>
      </c>
      <c r="E44" s="116"/>
      <c r="F44" s="116"/>
      <c r="G44" s="116"/>
    </row>
    <row r="45" spans="1:7" x14ac:dyDescent="0.25">
      <c r="A45" s="102"/>
      <c r="B45" s="114" t="s">
        <v>339</v>
      </c>
      <c r="C45" s="115" t="s">
        <v>340</v>
      </c>
      <c r="D45" s="115"/>
      <c r="E45" s="116"/>
      <c r="F45" s="116"/>
      <c r="G45" s="116"/>
    </row>
    <row r="46" spans="1:7" x14ac:dyDescent="0.25">
      <c r="A46" s="102"/>
      <c r="B46" s="114">
        <v>6429</v>
      </c>
      <c r="C46" s="115" t="s">
        <v>341</v>
      </c>
      <c r="D46" s="115" t="s">
        <v>338</v>
      </c>
      <c r="E46" s="116"/>
      <c r="F46" s="116"/>
      <c r="G46" s="116"/>
    </row>
    <row r="47" spans="1:7" x14ac:dyDescent="0.25">
      <c r="A47" s="102"/>
      <c r="B47" s="114">
        <v>643</v>
      </c>
      <c r="C47" s="115" t="s">
        <v>342</v>
      </c>
      <c r="D47" s="115"/>
      <c r="E47" s="112">
        <f>SUM(E48:E54)</f>
        <v>0</v>
      </c>
      <c r="F47" s="112">
        <f>SUM(F48:F54)</f>
        <v>0</v>
      </c>
      <c r="G47" s="112">
        <f>SUM(G48:G54)</f>
        <v>0</v>
      </c>
    </row>
    <row r="48" spans="1:7" ht="24" x14ac:dyDescent="0.25">
      <c r="A48" s="102"/>
      <c r="B48" s="114">
        <v>6431</v>
      </c>
      <c r="C48" s="115" t="s">
        <v>343</v>
      </c>
      <c r="D48" s="115"/>
      <c r="E48" s="116"/>
      <c r="F48" s="116"/>
      <c r="G48" s="116"/>
    </row>
    <row r="49" spans="1:7" ht="24" x14ac:dyDescent="0.25">
      <c r="A49" s="102"/>
      <c r="B49" s="114">
        <v>6432</v>
      </c>
      <c r="C49" s="118" t="s">
        <v>344</v>
      </c>
      <c r="D49" s="118" t="s">
        <v>81</v>
      </c>
      <c r="E49" s="116"/>
      <c r="F49" s="116"/>
      <c r="G49" s="116"/>
    </row>
    <row r="50" spans="1:7" ht="24" x14ac:dyDescent="0.25">
      <c r="A50" s="102"/>
      <c r="B50" s="114">
        <v>6433</v>
      </c>
      <c r="C50" s="118" t="s">
        <v>345</v>
      </c>
      <c r="D50" s="118"/>
      <c r="E50" s="116"/>
      <c r="F50" s="116"/>
      <c r="G50" s="116"/>
    </row>
    <row r="51" spans="1:7" ht="24" x14ac:dyDescent="0.25">
      <c r="A51" s="102"/>
      <c r="B51" s="114">
        <v>6434</v>
      </c>
      <c r="C51" s="115" t="s">
        <v>346</v>
      </c>
      <c r="D51" s="115" t="s">
        <v>81</v>
      </c>
      <c r="E51" s="116"/>
      <c r="F51" s="116"/>
      <c r="G51" s="116"/>
    </row>
    <row r="52" spans="1:7" ht="24" x14ac:dyDescent="0.25">
      <c r="A52" s="102"/>
      <c r="B52" s="114">
        <v>6435</v>
      </c>
      <c r="C52" s="118" t="s">
        <v>347</v>
      </c>
      <c r="D52" s="118"/>
      <c r="E52" s="116"/>
      <c r="F52" s="116"/>
      <c r="G52" s="116"/>
    </row>
    <row r="53" spans="1:7" ht="24" x14ac:dyDescent="0.25">
      <c r="A53" s="102"/>
      <c r="B53" s="114">
        <v>6436</v>
      </c>
      <c r="C53" s="118" t="s">
        <v>348</v>
      </c>
      <c r="D53" s="118" t="s">
        <v>81</v>
      </c>
      <c r="E53" s="116"/>
      <c r="F53" s="116"/>
      <c r="G53" s="116"/>
    </row>
    <row r="54" spans="1:7" x14ac:dyDescent="0.25">
      <c r="A54" s="102"/>
      <c r="B54" s="114">
        <v>6437</v>
      </c>
      <c r="C54" s="115" t="s">
        <v>349</v>
      </c>
      <c r="D54" s="115"/>
      <c r="E54" s="116"/>
      <c r="F54" s="116"/>
      <c r="G54" s="116"/>
    </row>
    <row r="55" spans="1:7" x14ac:dyDescent="0.25">
      <c r="A55" s="102"/>
      <c r="B55" s="114" t="s">
        <v>350</v>
      </c>
      <c r="C55" s="115" t="s">
        <v>351</v>
      </c>
      <c r="D55" s="115"/>
      <c r="E55" s="112">
        <f>SUM(E56:E61)</f>
        <v>0</v>
      </c>
      <c r="F55" s="112">
        <f>SUM(F56:F61)</f>
        <v>0</v>
      </c>
      <c r="G55" s="112">
        <f>SUM(G56:G61)</f>
        <v>0</v>
      </c>
    </row>
    <row r="56" spans="1:7" ht="24" x14ac:dyDescent="0.25">
      <c r="A56" s="102"/>
      <c r="B56" s="114" t="s">
        <v>352</v>
      </c>
      <c r="C56" s="115" t="s">
        <v>353</v>
      </c>
      <c r="D56" s="115"/>
      <c r="E56" s="116"/>
      <c r="F56" s="116"/>
      <c r="G56" s="116"/>
    </row>
    <row r="57" spans="1:7" ht="36" x14ac:dyDescent="0.25">
      <c r="A57" s="102"/>
      <c r="B57" s="114" t="s">
        <v>354</v>
      </c>
      <c r="C57" s="115" t="s">
        <v>355</v>
      </c>
      <c r="D57" s="115"/>
      <c r="E57" s="116"/>
      <c r="F57" s="116"/>
      <c r="G57" s="116"/>
    </row>
    <row r="58" spans="1:7" ht="24" x14ac:dyDescent="0.25">
      <c r="A58" s="102"/>
      <c r="B58" s="114" t="s">
        <v>356</v>
      </c>
      <c r="C58" s="115" t="s">
        <v>357</v>
      </c>
      <c r="D58" s="115"/>
      <c r="E58" s="116"/>
      <c r="F58" s="116"/>
      <c r="G58" s="116"/>
    </row>
    <row r="59" spans="1:7" ht="36" x14ac:dyDescent="0.25">
      <c r="A59" s="102"/>
      <c r="B59" s="114" t="s">
        <v>358</v>
      </c>
      <c r="C59" s="115" t="s">
        <v>359</v>
      </c>
      <c r="D59" s="115"/>
      <c r="E59" s="116"/>
      <c r="F59" s="116"/>
      <c r="G59" s="116"/>
    </row>
    <row r="60" spans="1:7" ht="24" x14ac:dyDescent="0.25">
      <c r="A60" s="102"/>
      <c r="B60" s="114" t="s">
        <v>360</v>
      </c>
      <c r="C60" s="115" t="s">
        <v>361</v>
      </c>
      <c r="D60" s="115"/>
      <c r="E60" s="116"/>
      <c r="F60" s="116"/>
      <c r="G60" s="116"/>
    </row>
    <row r="61" spans="1:7" x14ac:dyDescent="0.25">
      <c r="A61" s="102"/>
      <c r="B61" s="114" t="s">
        <v>362</v>
      </c>
      <c r="C61" s="119" t="s">
        <v>363</v>
      </c>
      <c r="D61" s="119"/>
      <c r="E61" s="116"/>
      <c r="F61" s="116"/>
      <c r="G61" s="116"/>
    </row>
    <row r="62" spans="1:7" ht="24" x14ac:dyDescent="0.25">
      <c r="A62" s="113" t="s">
        <v>14</v>
      </c>
      <c r="B62" s="110">
        <v>65</v>
      </c>
      <c r="C62" s="111" t="s">
        <v>364</v>
      </c>
      <c r="D62" s="111"/>
      <c r="E62" s="112">
        <f>E63+E68</f>
        <v>0</v>
      </c>
      <c r="F62" s="112">
        <f>F63+F68</f>
        <v>0</v>
      </c>
      <c r="G62" s="112">
        <f>G63+G68</f>
        <v>0</v>
      </c>
    </row>
    <row r="63" spans="1:7" x14ac:dyDescent="0.25">
      <c r="A63" s="102"/>
      <c r="B63" s="114">
        <v>651</v>
      </c>
      <c r="C63" s="115" t="s">
        <v>365</v>
      </c>
      <c r="D63" s="115"/>
      <c r="E63" s="112">
        <f>SUM(E64:E67)</f>
        <v>0</v>
      </c>
      <c r="F63" s="112">
        <f>SUM(F64:F67)</f>
        <v>0</v>
      </c>
      <c r="G63" s="112">
        <f>SUM(G64:G67)</f>
        <v>0</v>
      </c>
    </row>
    <row r="64" spans="1:7" x14ac:dyDescent="0.25">
      <c r="A64" s="102"/>
      <c r="B64" s="114">
        <v>6511</v>
      </c>
      <c r="C64" s="115" t="s">
        <v>366</v>
      </c>
      <c r="D64" s="115"/>
      <c r="E64" s="116"/>
      <c r="F64" s="116"/>
      <c r="G64" s="116"/>
    </row>
    <row r="65" spans="1:7" x14ac:dyDescent="0.25">
      <c r="A65" s="102"/>
      <c r="B65" s="114">
        <v>6512</v>
      </c>
      <c r="C65" s="115" t="s">
        <v>367</v>
      </c>
      <c r="D65" s="115" t="s">
        <v>81</v>
      </c>
      <c r="E65" s="116"/>
      <c r="F65" s="116"/>
      <c r="G65" s="116"/>
    </row>
    <row r="66" spans="1:7" x14ac:dyDescent="0.25">
      <c r="A66" s="102"/>
      <c r="B66" s="114">
        <v>6513</v>
      </c>
      <c r="C66" s="115" t="s">
        <v>368</v>
      </c>
      <c r="D66" s="115" t="s">
        <v>81</v>
      </c>
      <c r="E66" s="116"/>
      <c r="F66" s="116"/>
      <c r="G66" s="116"/>
    </row>
    <row r="67" spans="1:7" x14ac:dyDescent="0.25">
      <c r="A67" s="102"/>
      <c r="B67" s="114">
        <v>6514</v>
      </c>
      <c r="C67" s="115" t="s">
        <v>369</v>
      </c>
      <c r="D67" s="115" t="s">
        <v>338</v>
      </c>
      <c r="E67" s="116"/>
      <c r="F67" s="116"/>
      <c r="G67" s="116"/>
    </row>
    <row r="68" spans="1:7" x14ac:dyDescent="0.25">
      <c r="A68" s="102"/>
      <c r="B68" s="114">
        <v>652</v>
      </c>
      <c r="C68" s="115" t="s">
        <v>370</v>
      </c>
      <c r="D68" s="115"/>
      <c r="E68" s="112">
        <f>SUM(E69:E71)</f>
        <v>0</v>
      </c>
      <c r="F68" s="112">
        <f>SUM(F69:F71)</f>
        <v>0</v>
      </c>
      <c r="G68" s="112">
        <f>SUM(G69:G71)</f>
        <v>0</v>
      </c>
    </row>
    <row r="69" spans="1:7" x14ac:dyDescent="0.25">
      <c r="A69" s="102"/>
      <c r="B69" s="114">
        <v>6526</v>
      </c>
      <c r="C69" s="115" t="s">
        <v>371</v>
      </c>
      <c r="D69" s="115" t="s">
        <v>81</v>
      </c>
      <c r="E69" s="116"/>
      <c r="F69" s="116"/>
      <c r="G69" s="116"/>
    </row>
    <row r="70" spans="1:7" x14ac:dyDescent="0.25">
      <c r="A70" s="102"/>
      <c r="B70" s="114" t="s">
        <v>372</v>
      </c>
      <c r="C70" s="115" t="s">
        <v>373</v>
      </c>
      <c r="D70" s="115" t="s">
        <v>81</v>
      </c>
      <c r="E70" s="116"/>
      <c r="F70" s="116"/>
      <c r="G70" s="116"/>
    </row>
    <row r="71" spans="1:7" ht="24" x14ac:dyDescent="0.25">
      <c r="A71" s="102"/>
      <c r="B71" s="114" t="s">
        <v>374</v>
      </c>
      <c r="C71" s="115" t="s">
        <v>375</v>
      </c>
      <c r="D71" s="115"/>
      <c r="E71" s="116"/>
      <c r="F71" s="116"/>
      <c r="G71" s="116"/>
    </row>
    <row r="72" spans="1:7" x14ac:dyDescent="0.25">
      <c r="A72" s="113" t="s">
        <v>15</v>
      </c>
      <c r="B72" s="110">
        <v>66</v>
      </c>
      <c r="C72" s="120" t="s">
        <v>376</v>
      </c>
      <c r="D72" s="120"/>
      <c r="E72" s="112">
        <f>E73+E76</f>
        <v>2958941</v>
      </c>
      <c r="F72" s="112">
        <f>F73+F76</f>
        <v>3002142</v>
      </c>
      <c r="G72" s="112">
        <f>G73+G76</f>
        <v>3045373</v>
      </c>
    </row>
    <row r="73" spans="1:7" x14ac:dyDescent="0.25">
      <c r="A73" s="102"/>
      <c r="B73" s="114">
        <v>661</v>
      </c>
      <c r="C73" s="115" t="s">
        <v>377</v>
      </c>
      <c r="D73" s="115"/>
      <c r="E73" s="112">
        <f>SUM(E74:E75)</f>
        <v>2928891</v>
      </c>
      <c r="F73" s="112">
        <f>SUM(F74:F75)</f>
        <v>2971653</v>
      </c>
      <c r="G73" s="112">
        <f>SUM(G74:G75)</f>
        <v>3014445</v>
      </c>
    </row>
    <row r="74" spans="1:7" x14ac:dyDescent="0.25">
      <c r="A74" s="102"/>
      <c r="B74" s="114">
        <v>6614</v>
      </c>
      <c r="C74" s="115" t="s">
        <v>378</v>
      </c>
      <c r="D74" s="115" t="s">
        <v>28</v>
      </c>
      <c r="E74" s="116"/>
      <c r="F74" s="116"/>
      <c r="G74" s="116"/>
    </row>
    <row r="75" spans="1:7" x14ac:dyDescent="0.25">
      <c r="A75" s="102"/>
      <c r="B75" s="114">
        <v>6615</v>
      </c>
      <c r="C75" s="115" t="s">
        <v>379</v>
      </c>
      <c r="D75" s="115" t="s">
        <v>28</v>
      </c>
      <c r="E75" s="116">
        <v>2928891</v>
      </c>
      <c r="F75" s="116">
        <v>2971653</v>
      </c>
      <c r="G75" s="116">
        <v>3014445</v>
      </c>
    </row>
    <row r="76" spans="1:7" x14ac:dyDescent="0.25">
      <c r="A76" s="102"/>
      <c r="B76" s="114">
        <v>663</v>
      </c>
      <c r="C76" s="119" t="s">
        <v>380</v>
      </c>
      <c r="D76" s="119"/>
      <c r="E76" s="112">
        <f>SUM(E77:E78)</f>
        <v>30050</v>
      </c>
      <c r="F76" s="112">
        <f>SUM(F77:F78)</f>
        <v>30489</v>
      </c>
      <c r="G76" s="112">
        <f>SUM(G77:G78)</f>
        <v>30928</v>
      </c>
    </row>
    <row r="77" spans="1:7" x14ac:dyDescent="0.25">
      <c r="A77" s="102"/>
      <c r="B77" s="114">
        <v>6631</v>
      </c>
      <c r="C77" s="115" t="s">
        <v>381</v>
      </c>
      <c r="D77" s="115" t="s">
        <v>382</v>
      </c>
      <c r="E77" s="116">
        <v>30050</v>
      </c>
      <c r="F77" s="116">
        <v>30489</v>
      </c>
      <c r="G77" s="116">
        <v>30928</v>
      </c>
    </row>
    <row r="78" spans="1:7" x14ac:dyDescent="0.25">
      <c r="A78" s="102"/>
      <c r="B78" s="114">
        <v>6632</v>
      </c>
      <c r="C78" s="119" t="s">
        <v>383</v>
      </c>
      <c r="D78" s="119" t="s">
        <v>382</v>
      </c>
      <c r="E78" s="116"/>
      <c r="F78" s="116"/>
      <c r="G78" s="116"/>
    </row>
    <row r="79" spans="1:7" x14ac:dyDescent="0.25">
      <c r="A79" s="113"/>
      <c r="B79" s="110" t="s">
        <v>384</v>
      </c>
      <c r="C79" s="117" t="s">
        <v>385</v>
      </c>
      <c r="D79" s="117"/>
      <c r="E79" s="112">
        <f t="shared" ref="E79:G80" si="0">E80</f>
        <v>0</v>
      </c>
      <c r="F79" s="112">
        <f t="shared" si="0"/>
        <v>0</v>
      </c>
      <c r="G79" s="112">
        <f t="shared" si="0"/>
        <v>0</v>
      </c>
    </row>
    <row r="80" spans="1:7" x14ac:dyDescent="0.25">
      <c r="A80" s="113" t="s">
        <v>16</v>
      </c>
      <c r="B80" s="114" t="s">
        <v>386</v>
      </c>
      <c r="C80" s="119" t="s">
        <v>387</v>
      </c>
      <c r="D80" s="119"/>
      <c r="E80" s="112">
        <f t="shared" si="0"/>
        <v>0</v>
      </c>
      <c r="F80" s="112">
        <f t="shared" si="0"/>
        <v>0</v>
      </c>
      <c r="G80" s="112">
        <f t="shared" si="0"/>
        <v>0</v>
      </c>
    </row>
    <row r="81" spans="1:7" x14ac:dyDescent="0.25">
      <c r="A81" s="102"/>
      <c r="B81" s="114" t="s">
        <v>388</v>
      </c>
      <c r="C81" s="119" t="s">
        <v>387</v>
      </c>
      <c r="D81" s="119" t="s">
        <v>338</v>
      </c>
      <c r="E81" s="116"/>
      <c r="F81" s="116"/>
      <c r="G81" s="116"/>
    </row>
    <row r="82" spans="1:7" x14ac:dyDescent="0.25">
      <c r="A82" s="113" t="s">
        <v>17</v>
      </c>
      <c r="B82" s="110">
        <v>68</v>
      </c>
      <c r="C82" s="111" t="s">
        <v>389</v>
      </c>
      <c r="D82" s="111"/>
      <c r="E82" s="112">
        <f t="shared" ref="E82:G83" si="1">E83</f>
        <v>0</v>
      </c>
      <c r="F82" s="112">
        <f t="shared" si="1"/>
        <v>0</v>
      </c>
      <c r="G82" s="112">
        <f t="shared" si="1"/>
        <v>0</v>
      </c>
    </row>
    <row r="83" spans="1:7" x14ac:dyDescent="0.25">
      <c r="A83" s="102"/>
      <c r="B83" s="114">
        <v>683</v>
      </c>
      <c r="C83" s="115" t="s">
        <v>390</v>
      </c>
      <c r="D83" s="115"/>
      <c r="E83" s="112">
        <f t="shared" si="1"/>
        <v>0</v>
      </c>
      <c r="F83" s="112">
        <f t="shared" si="1"/>
        <v>0</v>
      </c>
      <c r="G83" s="112">
        <f t="shared" si="1"/>
        <v>0</v>
      </c>
    </row>
    <row r="84" spans="1:7" x14ac:dyDescent="0.25">
      <c r="A84" s="102"/>
      <c r="B84" s="114">
        <v>6831</v>
      </c>
      <c r="C84" s="115" t="s">
        <v>391</v>
      </c>
      <c r="D84" s="115" t="s">
        <v>81</v>
      </c>
      <c r="E84" s="116"/>
      <c r="F84" s="116"/>
      <c r="G84" s="116"/>
    </row>
    <row r="85" spans="1:7" x14ac:dyDescent="0.25">
      <c r="A85" s="102"/>
      <c r="B85" s="110">
        <v>7</v>
      </c>
      <c r="C85" s="111" t="s">
        <v>392</v>
      </c>
      <c r="D85" s="111"/>
      <c r="E85" s="112">
        <f>E86+E110</f>
        <v>0</v>
      </c>
      <c r="F85" s="112">
        <f>F86+F110</f>
        <v>0</v>
      </c>
      <c r="G85" s="112">
        <f>G86+G110</f>
        <v>0</v>
      </c>
    </row>
    <row r="86" spans="1:7" x14ac:dyDescent="0.25">
      <c r="A86" s="113" t="s">
        <v>393</v>
      </c>
      <c r="B86" s="110">
        <v>72</v>
      </c>
      <c r="C86" s="117" t="s">
        <v>394</v>
      </c>
      <c r="D86" s="117"/>
      <c r="E86" s="112">
        <f>E87+E91+E99+E101+E106</f>
        <v>0</v>
      </c>
      <c r="F86" s="112">
        <f>F87+F91+F99+F101+F106</f>
        <v>0</v>
      </c>
      <c r="G86" s="112">
        <f>G87+G91+G99+G101+G106</f>
        <v>0</v>
      </c>
    </row>
    <row r="87" spans="1:7" x14ac:dyDescent="0.25">
      <c r="A87" s="102"/>
      <c r="B87" s="114">
        <v>721</v>
      </c>
      <c r="C87" s="115" t="s">
        <v>395</v>
      </c>
      <c r="D87" s="115"/>
      <c r="E87" s="112">
        <f>SUM(E88:E90)</f>
        <v>0</v>
      </c>
      <c r="F87" s="112">
        <f>SUM(F88:F90)</f>
        <v>0</v>
      </c>
      <c r="G87" s="112">
        <f>SUM(G88:G90)</f>
        <v>0</v>
      </c>
    </row>
    <row r="88" spans="1:7" x14ac:dyDescent="0.25">
      <c r="A88" s="102"/>
      <c r="B88" s="114">
        <v>7211</v>
      </c>
      <c r="C88" s="115" t="s">
        <v>396</v>
      </c>
      <c r="D88" s="115" t="s">
        <v>81</v>
      </c>
      <c r="E88" s="116"/>
      <c r="F88" s="116"/>
      <c r="G88" s="116"/>
    </row>
    <row r="89" spans="1:7" x14ac:dyDescent="0.25">
      <c r="A89" s="102"/>
      <c r="B89" s="114">
        <v>7212</v>
      </c>
      <c r="C89" s="115" t="s">
        <v>201</v>
      </c>
      <c r="D89" s="115" t="s">
        <v>81</v>
      </c>
      <c r="E89" s="116"/>
      <c r="F89" s="116"/>
      <c r="G89" s="116"/>
    </row>
    <row r="90" spans="1:7" x14ac:dyDescent="0.25">
      <c r="A90" s="102"/>
      <c r="B90" s="114">
        <v>7214</v>
      </c>
      <c r="C90" s="115" t="s">
        <v>397</v>
      </c>
      <c r="D90" s="115" t="s">
        <v>81</v>
      </c>
      <c r="E90" s="116"/>
      <c r="F90" s="116"/>
      <c r="G90" s="116"/>
    </row>
    <row r="91" spans="1:7" x14ac:dyDescent="0.25">
      <c r="A91" s="102"/>
      <c r="B91" s="114">
        <v>722</v>
      </c>
      <c r="C91" s="115" t="s">
        <v>398</v>
      </c>
      <c r="D91" s="115"/>
      <c r="E91" s="112">
        <f>SUM(E92:E98)</f>
        <v>0</v>
      </c>
      <c r="F91" s="112">
        <f>SUM(F92:F98)</f>
        <v>0</v>
      </c>
      <c r="G91" s="112">
        <f>SUM(G92:G98)</f>
        <v>0</v>
      </c>
    </row>
    <row r="92" spans="1:7" x14ac:dyDescent="0.25">
      <c r="A92" s="102"/>
      <c r="B92" s="114">
        <v>7221</v>
      </c>
      <c r="C92" s="115" t="s">
        <v>206</v>
      </c>
      <c r="D92" s="115" t="s">
        <v>81</v>
      </c>
      <c r="E92" s="116"/>
      <c r="F92" s="116"/>
      <c r="G92" s="116"/>
    </row>
    <row r="93" spans="1:7" x14ac:dyDescent="0.25">
      <c r="A93" s="102"/>
      <c r="B93" s="114">
        <v>7222</v>
      </c>
      <c r="C93" s="115" t="s">
        <v>399</v>
      </c>
      <c r="D93" s="115" t="s">
        <v>81</v>
      </c>
      <c r="E93" s="116"/>
      <c r="F93" s="116"/>
      <c r="G93" s="116"/>
    </row>
    <row r="94" spans="1:7" x14ac:dyDescent="0.25">
      <c r="A94" s="102"/>
      <c r="B94" s="114">
        <v>7223</v>
      </c>
      <c r="C94" s="115" t="s">
        <v>210</v>
      </c>
      <c r="D94" s="115" t="s">
        <v>81</v>
      </c>
      <c r="E94" s="116"/>
      <c r="F94" s="116"/>
      <c r="G94" s="116"/>
    </row>
    <row r="95" spans="1:7" x14ac:dyDescent="0.25">
      <c r="A95" s="102"/>
      <c r="B95" s="114">
        <v>7224</v>
      </c>
      <c r="C95" s="115" t="s">
        <v>400</v>
      </c>
      <c r="D95" s="115" t="s">
        <v>81</v>
      </c>
      <c r="E95" s="116"/>
      <c r="F95" s="116"/>
      <c r="G95" s="116"/>
    </row>
    <row r="96" spans="1:7" x14ac:dyDescent="0.25">
      <c r="A96" s="102"/>
      <c r="B96" s="114">
        <v>7225</v>
      </c>
      <c r="C96" s="115" t="s">
        <v>214</v>
      </c>
      <c r="D96" s="115" t="s">
        <v>81</v>
      </c>
      <c r="E96" s="116"/>
      <c r="F96" s="116"/>
      <c r="G96" s="116"/>
    </row>
    <row r="97" spans="1:7" x14ac:dyDescent="0.25">
      <c r="A97" s="102"/>
      <c r="B97" s="114">
        <v>7226</v>
      </c>
      <c r="C97" s="115" t="s">
        <v>401</v>
      </c>
      <c r="D97" s="115" t="s">
        <v>81</v>
      </c>
      <c r="E97" s="116"/>
      <c r="F97" s="116"/>
      <c r="G97" s="116"/>
    </row>
    <row r="98" spans="1:7" x14ac:dyDescent="0.25">
      <c r="A98" s="102"/>
      <c r="B98" s="114">
        <v>7227</v>
      </c>
      <c r="C98" s="115" t="s">
        <v>219</v>
      </c>
      <c r="D98" s="115" t="s">
        <v>81</v>
      </c>
      <c r="E98" s="116"/>
      <c r="F98" s="116"/>
      <c r="G98" s="116"/>
    </row>
    <row r="99" spans="1:7" x14ac:dyDescent="0.25">
      <c r="A99" s="102"/>
      <c r="B99" s="114">
        <v>723</v>
      </c>
      <c r="C99" s="119" t="s">
        <v>402</v>
      </c>
      <c r="D99" s="119"/>
      <c r="E99" s="112">
        <f>SUM(E100:E100)</f>
        <v>0</v>
      </c>
      <c r="F99" s="112">
        <f>SUM(F100:F100)</f>
        <v>0</v>
      </c>
      <c r="G99" s="112">
        <f>SUM(G100:G100)</f>
        <v>0</v>
      </c>
    </row>
    <row r="100" spans="1:7" x14ac:dyDescent="0.25">
      <c r="A100" s="102"/>
      <c r="B100" s="114">
        <v>7231</v>
      </c>
      <c r="C100" s="115" t="s">
        <v>223</v>
      </c>
      <c r="D100" s="115" t="s">
        <v>81</v>
      </c>
      <c r="E100" s="116"/>
      <c r="F100" s="116"/>
      <c r="G100" s="116"/>
    </row>
    <row r="101" spans="1:7" x14ac:dyDescent="0.25">
      <c r="A101" s="102"/>
      <c r="B101" s="114">
        <v>724</v>
      </c>
      <c r="C101" s="119" t="s">
        <v>403</v>
      </c>
      <c r="D101" s="119"/>
      <c r="E101" s="112">
        <f>SUM(E102:E105)</f>
        <v>0</v>
      </c>
      <c r="F101" s="112">
        <f>SUM(F102:F105)</f>
        <v>0</v>
      </c>
      <c r="G101" s="112">
        <f>SUM(G102:G105)</f>
        <v>0</v>
      </c>
    </row>
    <row r="102" spans="1:7" x14ac:dyDescent="0.25">
      <c r="A102" s="102"/>
      <c r="B102" s="114">
        <v>7241</v>
      </c>
      <c r="C102" s="115" t="s">
        <v>404</v>
      </c>
      <c r="D102" s="115" t="s">
        <v>81</v>
      </c>
      <c r="E102" s="116"/>
      <c r="F102" s="116"/>
      <c r="G102" s="116"/>
    </row>
    <row r="103" spans="1:7" x14ac:dyDescent="0.25">
      <c r="A103" s="102"/>
      <c r="B103" s="114">
        <v>7242</v>
      </c>
      <c r="C103" s="115" t="s">
        <v>405</v>
      </c>
      <c r="D103" s="115" t="s">
        <v>81</v>
      </c>
      <c r="E103" s="116"/>
      <c r="F103" s="116"/>
      <c r="G103" s="116"/>
    </row>
    <row r="104" spans="1:7" x14ac:dyDescent="0.25">
      <c r="A104" s="102"/>
      <c r="B104" s="114">
        <v>7243</v>
      </c>
      <c r="C104" s="115" t="s">
        <v>406</v>
      </c>
      <c r="D104" s="115" t="s">
        <v>81</v>
      </c>
      <c r="E104" s="116"/>
      <c r="F104" s="116"/>
      <c r="G104" s="116"/>
    </row>
    <row r="105" spans="1:7" x14ac:dyDescent="0.25">
      <c r="A105" s="102"/>
      <c r="B105" s="114">
        <v>7244</v>
      </c>
      <c r="C105" s="115" t="s">
        <v>407</v>
      </c>
      <c r="D105" s="115" t="s">
        <v>81</v>
      </c>
      <c r="E105" s="116"/>
      <c r="F105" s="116"/>
      <c r="G105" s="116"/>
    </row>
    <row r="106" spans="1:7" x14ac:dyDescent="0.25">
      <c r="A106" s="102"/>
      <c r="B106" s="114">
        <v>726</v>
      </c>
      <c r="C106" s="115" t="s">
        <v>408</v>
      </c>
      <c r="D106" s="115"/>
      <c r="E106" s="112">
        <f>SUM(E107:E109)</f>
        <v>0</v>
      </c>
      <c r="F106" s="112">
        <f>SUM(F107:F109)</f>
        <v>0</v>
      </c>
      <c r="G106" s="112">
        <f>SUM(G107:G109)</f>
        <v>0</v>
      </c>
    </row>
    <row r="107" spans="1:7" x14ac:dyDescent="0.25">
      <c r="A107" s="102"/>
      <c r="B107" s="114">
        <v>7262</v>
      </c>
      <c r="C107" s="115" t="s">
        <v>409</v>
      </c>
      <c r="D107" s="115"/>
      <c r="E107" s="116"/>
      <c r="F107" s="116"/>
      <c r="G107" s="116"/>
    </row>
    <row r="108" spans="1:7" x14ac:dyDescent="0.25">
      <c r="A108" s="102"/>
      <c r="B108" s="114">
        <v>7263</v>
      </c>
      <c r="C108" s="115" t="s">
        <v>229</v>
      </c>
      <c r="D108" s="115"/>
      <c r="E108" s="116"/>
      <c r="F108" s="116"/>
      <c r="G108" s="116"/>
    </row>
    <row r="109" spans="1:7" x14ac:dyDescent="0.25">
      <c r="A109" s="102"/>
      <c r="B109" s="114">
        <v>7264</v>
      </c>
      <c r="C109" s="115" t="s">
        <v>410</v>
      </c>
      <c r="D109" s="115" t="s">
        <v>81</v>
      </c>
      <c r="E109" s="116"/>
      <c r="F109" s="116"/>
      <c r="G109" s="116"/>
    </row>
    <row r="110" spans="1:7" ht="24" x14ac:dyDescent="0.25">
      <c r="A110" s="113" t="s">
        <v>411</v>
      </c>
      <c r="B110" s="110">
        <v>73</v>
      </c>
      <c r="C110" s="111" t="s">
        <v>412</v>
      </c>
      <c r="D110" s="111"/>
      <c r="E110" s="112">
        <f>E111</f>
        <v>0</v>
      </c>
      <c r="F110" s="112">
        <f>F111</f>
        <v>0</v>
      </c>
      <c r="G110" s="112">
        <f>G111</f>
        <v>0</v>
      </c>
    </row>
    <row r="111" spans="1:7" ht="24" x14ac:dyDescent="0.25">
      <c r="A111" s="113"/>
      <c r="B111" s="114">
        <v>731</v>
      </c>
      <c r="C111" s="115" t="s">
        <v>412</v>
      </c>
      <c r="D111" s="115"/>
      <c r="E111" s="112">
        <f>SUM(E112:E112)</f>
        <v>0</v>
      </c>
      <c r="F111" s="112">
        <f>SUM(F112:F112)</f>
        <v>0</v>
      </c>
      <c r="G111" s="112">
        <f>SUM(G112:G112)</f>
        <v>0</v>
      </c>
    </row>
    <row r="112" spans="1:7" x14ac:dyDescent="0.25">
      <c r="A112" s="102"/>
      <c r="B112" s="114">
        <v>7312</v>
      </c>
      <c r="C112" s="115" t="s">
        <v>413</v>
      </c>
      <c r="D112" s="115"/>
      <c r="E112" s="116"/>
      <c r="F112" s="116"/>
      <c r="G112" s="116"/>
    </row>
    <row r="113" spans="1:7" x14ac:dyDescent="0.25">
      <c r="A113" s="102"/>
      <c r="B113" s="110">
        <v>8</v>
      </c>
      <c r="C113" s="111" t="s">
        <v>414</v>
      </c>
      <c r="D113" s="111"/>
      <c r="E113" s="112">
        <f>E114+E121+E124</f>
        <v>0</v>
      </c>
      <c r="F113" s="112">
        <f>F114+F121+F124</f>
        <v>0</v>
      </c>
      <c r="G113" s="112">
        <f>G114+G121+G124</f>
        <v>0</v>
      </c>
    </row>
    <row r="114" spans="1:7" x14ac:dyDescent="0.25">
      <c r="A114" s="113" t="s">
        <v>415</v>
      </c>
      <c r="B114" s="110" t="s">
        <v>416</v>
      </c>
      <c r="C114" s="121" t="s">
        <v>417</v>
      </c>
      <c r="D114" s="121"/>
      <c r="E114" s="112">
        <f>E115+E117+E119</f>
        <v>0</v>
      </c>
      <c r="F114" s="112">
        <f>F115+F117+F119</f>
        <v>0</v>
      </c>
      <c r="G114" s="112">
        <f>G115+G117+G119</f>
        <v>0</v>
      </c>
    </row>
    <row r="115" spans="1:7" ht="25.5" x14ac:dyDescent="0.25">
      <c r="A115" s="102"/>
      <c r="B115" s="114" t="s">
        <v>418</v>
      </c>
      <c r="C115" s="122" t="s">
        <v>419</v>
      </c>
      <c r="D115" s="122"/>
      <c r="E115" s="112">
        <f>E116</f>
        <v>0</v>
      </c>
      <c r="F115" s="112">
        <f>F116</f>
        <v>0</v>
      </c>
      <c r="G115" s="112">
        <f>G116</f>
        <v>0</v>
      </c>
    </row>
    <row r="116" spans="1:7" ht="25.5" x14ac:dyDescent="0.25">
      <c r="A116" s="102"/>
      <c r="B116" s="114" t="s">
        <v>420</v>
      </c>
      <c r="C116" s="122" t="s">
        <v>421</v>
      </c>
      <c r="D116" s="122">
        <v>11</v>
      </c>
      <c r="E116" s="116"/>
      <c r="F116" s="116"/>
      <c r="G116" s="116"/>
    </row>
    <row r="117" spans="1:7" ht="25.5" x14ac:dyDescent="0.25">
      <c r="A117" s="102"/>
      <c r="B117" s="123">
        <v>813</v>
      </c>
      <c r="C117" s="124" t="s">
        <v>422</v>
      </c>
      <c r="D117" s="124"/>
      <c r="E117" s="112">
        <f>E118</f>
        <v>0</v>
      </c>
      <c r="F117" s="112">
        <f>F118</f>
        <v>0</v>
      </c>
      <c r="G117" s="112">
        <f>G118</f>
        <v>0</v>
      </c>
    </row>
    <row r="118" spans="1:7" ht="25.5" x14ac:dyDescent="0.25">
      <c r="A118" s="102"/>
      <c r="B118" s="123">
        <v>8134</v>
      </c>
      <c r="C118" s="124" t="s">
        <v>423</v>
      </c>
      <c r="D118" s="124"/>
      <c r="E118" s="116"/>
      <c r="F118" s="116"/>
      <c r="G118" s="116"/>
    </row>
    <row r="119" spans="1:7" x14ac:dyDescent="0.25">
      <c r="A119" s="102"/>
      <c r="B119" s="114" t="s">
        <v>424</v>
      </c>
      <c r="C119" s="111" t="s">
        <v>425</v>
      </c>
      <c r="D119" s="111"/>
      <c r="E119" s="112">
        <f>E120</f>
        <v>0</v>
      </c>
      <c r="F119" s="112">
        <f>F120</f>
        <v>0</v>
      </c>
      <c r="G119" s="112">
        <f>G120</f>
        <v>0</v>
      </c>
    </row>
    <row r="120" spans="1:7" ht="24" x14ac:dyDescent="0.25">
      <c r="A120" s="102"/>
      <c r="B120" s="125">
        <v>8181</v>
      </c>
      <c r="C120" s="125" t="str">
        <f>'[1]svi uredi'!B238</f>
        <v>Primici od povrata depozita od kreditnih i ostalih institucija- tuzemni</v>
      </c>
      <c r="D120" s="125"/>
      <c r="E120" s="116"/>
      <c r="F120" s="116"/>
      <c r="G120" s="116"/>
    </row>
    <row r="121" spans="1:7" x14ac:dyDescent="0.25">
      <c r="A121" s="113" t="s">
        <v>426</v>
      </c>
      <c r="B121" s="126">
        <v>83</v>
      </c>
      <c r="C121" s="127" t="s">
        <v>427</v>
      </c>
      <c r="D121" s="127"/>
      <c r="E121" s="112">
        <f t="shared" ref="E121:G122" si="2">E122</f>
        <v>0</v>
      </c>
      <c r="F121" s="112">
        <f t="shared" si="2"/>
        <v>0</v>
      </c>
      <c r="G121" s="112">
        <f t="shared" si="2"/>
        <v>0</v>
      </c>
    </row>
    <row r="122" spans="1:7" ht="24" x14ac:dyDescent="0.25">
      <c r="A122" s="102"/>
      <c r="B122" s="125">
        <v>833</v>
      </c>
      <c r="C122" s="125" t="s">
        <v>428</v>
      </c>
      <c r="D122" s="125"/>
      <c r="E122" s="112">
        <f t="shared" si="2"/>
        <v>0</v>
      </c>
      <c r="F122" s="112">
        <f t="shared" si="2"/>
        <v>0</v>
      </c>
      <c r="G122" s="112">
        <f t="shared" si="2"/>
        <v>0</v>
      </c>
    </row>
    <row r="123" spans="1:7" ht="24" x14ac:dyDescent="0.25">
      <c r="A123" s="102"/>
      <c r="B123" s="125">
        <v>8331</v>
      </c>
      <c r="C123" s="125" t="s">
        <v>429</v>
      </c>
      <c r="D123" s="125">
        <v>11</v>
      </c>
      <c r="E123" s="116"/>
      <c r="F123" s="116"/>
      <c r="G123" s="116"/>
    </row>
    <row r="124" spans="1:7" x14ac:dyDescent="0.25">
      <c r="A124" s="113" t="s">
        <v>430</v>
      </c>
      <c r="B124" s="110">
        <v>84</v>
      </c>
      <c r="C124" s="111" t="s">
        <v>431</v>
      </c>
      <c r="D124" s="111"/>
      <c r="E124" s="112">
        <f>E125+E127+E131</f>
        <v>0</v>
      </c>
      <c r="F124" s="112">
        <f>F125+F127+F131</f>
        <v>0</v>
      </c>
      <c r="G124" s="112">
        <f>G125+G127+G131</f>
        <v>0</v>
      </c>
    </row>
    <row r="125" spans="1:7" ht="24" x14ac:dyDescent="0.25">
      <c r="A125" s="102"/>
      <c r="B125" s="114" t="s">
        <v>432</v>
      </c>
      <c r="C125" s="128" t="s">
        <v>433</v>
      </c>
      <c r="D125" s="128"/>
      <c r="E125" s="112">
        <f>E126</f>
        <v>0</v>
      </c>
      <c r="F125" s="112">
        <f>F126</f>
        <v>0</v>
      </c>
      <c r="G125" s="112">
        <f>G126</f>
        <v>0</v>
      </c>
    </row>
    <row r="126" spans="1:7" x14ac:dyDescent="0.25">
      <c r="A126" s="102"/>
      <c r="B126" s="114" t="s">
        <v>434</v>
      </c>
      <c r="C126" s="128" t="s">
        <v>435</v>
      </c>
      <c r="D126" s="128">
        <v>81</v>
      </c>
      <c r="E126" s="116"/>
      <c r="F126" s="116"/>
      <c r="G126" s="116"/>
    </row>
    <row r="127" spans="1:7" ht="24" x14ac:dyDescent="0.25">
      <c r="A127" s="102"/>
      <c r="B127" s="114">
        <v>844</v>
      </c>
      <c r="C127" s="115" t="s">
        <v>436</v>
      </c>
      <c r="D127" s="115"/>
      <c r="E127" s="112">
        <f>SUM(E128:E130)</f>
        <v>0</v>
      </c>
      <c r="F127" s="112">
        <f>SUM(F128:F130)</f>
        <v>0</v>
      </c>
      <c r="G127" s="112">
        <f>SUM(G128:G130)</f>
        <v>0</v>
      </c>
    </row>
    <row r="128" spans="1:7" ht="24" x14ac:dyDescent="0.25">
      <c r="A128" s="102"/>
      <c r="B128" s="114">
        <v>8443</v>
      </c>
      <c r="C128" s="115" t="s">
        <v>437</v>
      </c>
      <c r="D128" s="115" t="s">
        <v>416</v>
      </c>
      <c r="E128" s="116"/>
      <c r="F128" s="116"/>
      <c r="G128" s="116"/>
    </row>
    <row r="129" spans="1:7" ht="24" x14ac:dyDescent="0.25">
      <c r="A129" s="102"/>
      <c r="B129" s="114">
        <v>8444</v>
      </c>
      <c r="C129" s="115" t="s">
        <v>438</v>
      </c>
      <c r="D129" s="115"/>
      <c r="E129" s="116"/>
      <c r="F129" s="116"/>
      <c r="G129" s="116"/>
    </row>
    <row r="130" spans="1:7" ht="24" x14ac:dyDescent="0.25">
      <c r="A130" s="102"/>
      <c r="B130" s="114">
        <v>8445</v>
      </c>
      <c r="C130" s="115" t="s">
        <v>439</v>
      </c>
      <c r="D130" s="115" t="s">
        <v>416</v>
      </c>
      <c r="E130" s="116"/>
      <c r="F130" s="116"/>
      <c r="G130" s="116"/>
    </row>
    <row r="131" spans="1:7" ht="24" x14ac:dyDescent="0.25">
      <c r="A131" s="102"/>
      <c r="B131" s="114" t="s">
        <v>440</v>
      </c>
      <c r="C131" s="115" t="s">
        <v>441</v>
      </c>
      <c r="D131" s="115"/>
      <c r="E131" s="112">
        <f>E132</f>
        <v>0</v>
      </c>
      <c r="F131" s="112">
        <f>F132</f>
        <v>0</v>
      </c>
      <c r="G131" s="112">
        <f>G132</f>
        <v>0</v>
      </c>
    </row>
    <row r="132" spans="1:7" ht="24" x14ac:dyDescent="0.25">
      <c r="A132" s="102"/>
      <c r="B132" s="114" t="s">
        <v>442</v>
      </c>
      <c r="C132" s="115" t="s">
        <v>443</v>
      </c>
      <c r="D132" s="115" t="s">
        <v>416</v>
      </c>
      <c r="E132" s="116"/>
      <c r="F132" s="116"/>
      <c r="G132" s="116"/>
    </row>
    <row r="133" spans="1:7" x14ac:dyDescent="0.25">
      <c r="A133" s="102"/>
      <c r="B133" s="185" t="s">
        <v>444</v>
      </c>
      <c r="C133" s="186"/>
      <c r="D133" s="129"/>
      <c r="E133" s="112">
        <f>E113+E85+E8</f>
        <v>14350741</v>
      </c>
      <c r="F133" s="112">
        <f>F113+F85+F8</f>
        <v>14560262</v>
      </c>
      <c r="G133" s="112">
        <f>G113+G85+G8</f>
        <v>14769930</v>
      </c>
    </row>
    <row r="134" spans="1:7" x14ac:dyDescent="0.25">
      <c r="A134" s="113" t="s">
        <v>272</v>
      </c>
      <c r="B134" s="185" t="s">
        <v>445</v>
      </c>
      <c r="C134" s="186"/>
      <c r="D134" s="129"/>
      <c r="E134" s="130"/>
      <c r="F134" s="130"/>
      <c r="G134" s="130"/>
    </row>
    <row r="135" spans="1:7" x14ac:dyDescent="0.25">
      <c r="A135" s="102"/>
      <c r="B135" s="189" t="s">
        <v>446</v>
      </c>
      <c r="C135" s="190"/>
      <c r="D135" s="190"/>
      <c r="E135" s="190"/>
      <c r="F135" s="190"/>
      <c r="G135" s="190"/>
    </row>
    <row r="136" spans="1:7" x14ac:dyDescent="0.25">
      <c r="A136" s="102"/>
      <c r="B136" s="114" t="s">
        <v>384</v>
      </c>
      <c r="C136" s="117" t="s">
        <v>385</v>
      </c>
      <c r="D136" s="117"/>
      <c r="E136" s="112">
        <f>SUM(E137)</f>
        <v>1914402</v>
      </c>
      <c r="F136" s="112">
        <f>SUM(F137)</f>
        <v>1942352</v>
      </c>
      <c r="G136" s="112">
        <f>SUM(G137)</f>
        <v>1970322</v>
      </c>
    </row>
    <row r="137" spans="1:7" x14ac:dyDescent="0.25">
      <c r="A137" s="113" t="s">
        <v>11</v>
      </c>
      <c r="B137" s="114" t="s">
        <v>447</v>
      </c>
      <c r="C137" s="119" t="s">
        <v>448</v>
      </c>
      <c r="D137" s="119"/>
      <c r="E137" s="112">
        <f>SUM(E138:E140)</f>
        <v>1914402</v>
      </c>
      <c r="F137" s="112">
        <f>SUM(F138:F140)</f>
        <v>1942352</v>
      </c>
      <c r="G137" s="112">
        <f>SUM(G138:G140)</f>
        <v>1970322</v>
      </c>
    </row>
    <row r="138" spans="1:7" x14ac:dyDescent="0.25">
      <c r="A138" s="102"/>
      <c r="B138" s="114" t="s">
        <v>449</v>
      </c>
      <c r="C138" s="119" t="s">
        <v>450</v>
      </c>
      <c r="D138" s="119" t="s">
        <v>81</v>
      </c>
      <c r="E138" s="116">
        <v>1862525</v>
      </c>
      <c r="F138" s="116">
        <v>1889718</v>
      </c>
      <c r="G138" s="116">
        <v>1916930</v>
      </c>
    </row>
    <row r="139" spans="1:7" x14ac:dyDescent="0.25">
      <c r="A139" s="102"/>
      <c r="B139" s="114" t="s">
        <v>451</v>
      </c>
      <c r="C139" s="119" t="s">
        <v>452</v>
      </c>
      <c r="D139" s="119" t="s">
        <v>81</v>
      </c>
      <c r="E139" s="116">
        <v>51877</v>
      </c>
      <c r="F139" s="116">
        <v>52634</v>
      </c>
      <c r="G139" s="116">
        <v>53392</v>
      </c>
    </row>
    <row r="140" spans="1:7" x14ac:dyDescent="0.25">
      <c r="A140" s="102"/>
      <c r="B140" s="114" t="s">
        <v>453</v>
      </c>
      <c r="C140" s="119" t="s">
        <v>454</v>
      </c>
      <c r="D140" s="119" t="s">
        <v>81</v>
      </c>
      <c r="E140" s="116"/>
      <c r="F140" s="116"/>
      <c r="G140" s="116"/>
    </row>
    <row r="141" spans="1:7" x14ac:dyDescent="0.25">
      <c r="A141" s="102"/>
      <c r="B141" s="185" t="s">
        <v>455</v>
      </c>
      <c r="C141" s="186"/>
      <c r="D141" s="129"/>
      <c r="E141" s="112">
        <f>E136</f>
        <v>1914402</v>
      </c>
      <c r="F141" s="112">
        <f>F136</f>
        <v>1942352</v>
      </c>
      <c r="G141" s="112">
        <f>G136</f>
        <v>1970322</v>
      </c>
    </row>
    <row r="142" spans="1:7" x14ac:dyDescent="0.25">
      <c r="A142" s="102"/>
      <c r="B142" s="185" t="s">
        <v>456</v>
      </c>
      <c r="C142" s="186"/>
      <c r="D142" s="129"/>
      <c r="E142" s="112">
        <f>E133+E141</f>
        <v>16265143</v>
      </c>
      <c r="F142" s="112">
        <f>F133+F141</f>
        <v>16502614</v>
      </c>
      <c r="G142" s="112">
        <f>G133+G141</f>
        <v>16740252</v>
      </c>
    </row>
  </sheetData>
  <mergeCells count="8">
    <mergeCell ref="B141:C141"/>
    <mergeCell ref="B142:C142"/>
    <mergeCell ref="B4:G4"/>
    <mergeCell ref="B5:G5"/>
    <mergeCell ref="B6:G6"/>
    <mergeCell ref="B133:C133"/>
    <mergeCell ref="B134:C134"/>
    <mergeCell ref="B135:G135"/>
  </mergeCells>
  <conditionalFormatting sqref="E11:G12 E14:G17 E19:G20 E22:G23 E25:G26 E28:G29 E31:G32 E43:G46 E48:G54 E56:G61 E64:G67 E69:G71 E74:G75 E84:G84 E88:G90 E92:G98 E100:G100 E102:G105 E107:G109 E112:G112 E35:G41 E128:G130 E77:G78 E132:G132 E134:G134 E81:G81">
    <cfRule type="cellIs" dxfId="5" priority="5" stopIfTrue="1" operator="notEqual">
      <formula>ROUND(E11,0)</formula>
    </cfRule>
    <cfRule type="cellIs" dxfId="4" priority="6" stopIfTrue="1" operator="lessThan">
      <formula>0</formula>
    </cfRule>
  </conditionalFormatting>
  <conditionalFormatting sqref="G138:G140 E138:E140">
    <cfRule type="cellIs" dxfId="3" priority="3" stopIfTrue="1" operator="notEqual">
      <formula>ROUND(E138,0)</formula>
    </cfRule>
    <cfRule type="cellIs" dxfId="2" priority="4" stopIfTrue="1" operator="lessThan">
      <formula>0</formula>
    </cfRule>
  </conditionalFormatting>
  <conditionalFormatting sqref="F138:F140">
    <cfRule type="cellIs" dxfId="1" priority="1" stopIfTrue="1" operator="notEqual">
      <formula>ROUND(F138,0)</formula>
    </cfRule>
    <cfRule type="cellIs" dxfId="0"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E136:G142 E8:G134">
      <formula1>99999999</formula1>
    </dataValidation>
  </dataValidations>
  <pageMargins left="0.7" right="0.7" top="0.75" bottom="0.75" header="0.3" footer="0.3"/>
  <pageSetup scale="71"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view="pageBreakPreview" topLeftCell="A2" zoomScale="60" zoomScaleNormal="80" workbookViewId="0">
      <selection activeCell="A2" sqref="A2:Q2"/>
    </sheetView>
  </sheetViews>
  <sheetFormatPr defaultRowHeight="15" x14ac:dyDescent="0.25"/>
  <cols>
    <col min="1" max="1" width="5.140625" customWidth="1"/>
    <col min="2" max="2" width="8.5703125" customWidth="1"/>
    <col min="3" max="3" width="66" customWidth="1"/>
    <col min="4" max="5" width="16.7109375" customWidth="1"/>
    <col min="6" max="6" width="19.140625" customWidth="1"/>
    <col min="7" max="7" width="16.5703125" customWidth="1"/>
    <col min="8" max="8" width="14.7109375" customWidth="1"/>
    <col min="9" max="9" width="19.5703125" customWidth="1"/>
    <col min="10" max="11" width="18" customWidth="1"/>
    <col min="12" max="12" width="15.140625" customWidth="1"/>
    <col min="13" max="14" width="15.7109375" customWidth="1"/>
    <col min="15" max="15" width="17.5703125" customWidth="1"/>
    <col min="16" max="17" width="16.7109375" customWidth="1"/>
  </cols>
  <sheetData>
    <row r="1" spans="1:17" ht="15.75" x14ac:dyDescent="0.25">
      <c r="A1" s="80"/>
      <c r="B1" s="81"/>
      <c r="C1" s="81"/>
      <c r="D1" s="81"/>
      <c r="E1" s="81"/>
      <c r="F1" s="81"/>
      <c r="G1" s="81"/>
      <c r="H1" s="81"/>
      <c r="I1" s="81"/>
      <c r="J1" s="81"/>
      <c r="K1" s="81"/>
      <c r="L1" s="81"/>
      <c r="M1" s="81"/>
      <c r="N1" s="81"/>
      <c r="O1" s="82"/>
      <c r="P1" s="209" t="s">
        <v>264</v>
      </c>
      <c r="Q1" s="209"/>
    </row>
    <row r="2" spans="1:17" ht="20.25" x14ac:dyDescent="0.25">
      <c r="A2" s="210" t="s">
        <v>281</v>
      </c>
      <c r="B2" s="210"/>
      <c r="C2" s="210"/>
      <c r="D2" s="210"/>
      <c r="E2" s="210"/>
      <c r="F2" s="210"/>
      <c r="G2" s="210"/>
      <c r="H2" s="210"/>
      <c r="I2" s="210"/>
      <c r="J2" s="210"/>
      <c r="K2" s="210"/>
      <c r="L2" s="210"/>
      <c r="M2" s="210"/>
      <c r="N2" s="210"/>
      <c r="O2" s="210"/>
      <c r="P2" s="210"/>
      <c r="Q2" s="210"/>
    </row>
    <row r="3" spans="1:17" ht="16.5" thickBot="1" x14ac:dyDescent="0.3">
      <c r="A3" s="83" t="s">
        <v>265</v>
      </c>
      <c r="B3" s="84"/>
      <c r="C3" s="84" t="s">
        <v>266</v>
      </c>
      <c r="D3" s="85"/>
      <c r="E3" s="85"/>
      <c r="F3" s="85"/>
      <c r="G3" s="86"/>
      <c r="H3" s="86"/>
      <c r="I3" s="86"/>
      <c r="J3" s="86"/>
      <c r="K3" s="86"/>
      <c r="L3" s="86"/>
      <c r="M3" s="86"/>
      <c r="N3" s="86"/>
      <c r="O3" s="86"/>
      <c r="P3" s="87"/>
      <c r="Q3" s="87"/>
    </row>
    <row r="4" spans="1:17" ht="16.5" thickBot="1" x14ac:dyDescent="0.3">
      <c r="A4" s="88" t="s">
        <v>267</v>
      </c>
      <c r="B4" s="89"/>
      <c r="C4" s="89" t="s">
        <v>268</v>
      </c>
      <c r="D4" s="90"/>
      <c r="E4" s="90"/>
      <c r="F4" s="90"/>
      <c r="G4" s="86"/>
      <c r="H4" s="86"/>
      <c r="I4" s="86"/>
      <c r="J4" s="86"/>
      <c r="K4" s="86"/>
      <c r="L4" s="86"/>
      <c r="M4" s="86"/>
      <c r="N4" s="86"/>
      <c r="O4" s="86"/>
      <c r="P4" s="87"/>
      <c r="Q4" s="87"/>
    </row>
    <row r="5" spans="1:17" ht="16.5" thickBot="1" x14ac:dyDescent="0.3">
      <c r="A5" s="88" t="s">
        <v>269</v>
      </c>
      <c r="B5" s="89"/>
      <c r="C5" s="89" t="s">
        <v>270</v>
      </c>
      <c r="D5" s="90"/>
      <c r="E5" s="90"/>
      <c r="F5" s="90"/>
      <c r="G5" s="86"/>
      <c r="H5" s="86"/>
      <c r="I5" s="86"/>
      <c r="J5" s="86"/>
      <c r="K5" s="86"/>
      <c r="L5" s="86"/>
      <c r="M5" s="86"/>
      <c r="N5" s="86"/>
      <c r="O5" s="86"/>
      <c r="P5" s="87"/>
      <c r="Q5" s="87"/>
    </row>
    <row r="6" spans="1:17" ht="16.5" thickBot="1" x14ac:dyDescent="0.3">
      <c r="A6" s="91"/>
      <c r="B6" s="92"/>
      <c r="C6" s="92"/>
      <c r="D6" s="92"/>
      <c r="E6" s="92"/>
      <c r="F6" s="92"/>
      <c r="G6" s="92"/>
      <c r="H6" s="92"/>
      <c r="I6" s="92"/>
      <c r="J6" s="92"/>
      <c r="K6" s="92"/>
      <c r="L6" s="92"/>
      <c r="M6" s="92"/>
      <c r="N6" s="92"/>
      <c r="O6" s="93"/>
      <c r="P6" s="92"/>
      <c r="Q6" s="92"/>
    </row>
    <row r="7" spans="1:17" x14ac:dyDescent="0.25">
      <c r="A7" s="211" t="s">
        <v>0</v>
      </c>
      <c r="B7" s="213" t="s">
        <v>1</v>
      </c>
      <c r="C7" s="215" t="s">
        <v>2</v>
      </c>
      <c r="D7" s="204" t="s">
        <v>276</v>
      </c>
      <c r="E7" s="204" t="s">
        <v>279</v>
      </c>
      <c r="F7" s="204" t="s">
        <v>280</v>
      </c>
      <c r="G7" s="204" t="s">
        <v>3</v>
      </c>
      <c r="H7" s="204" t="s">
        <v>4</v>
      </c>
      <c r="I7" s="204" t="s">
        <v>5</v>
      </c>
      <c r="J7" s="219" t="s">
        <v>6</v>
      </c>
      <c r="K7" s="219" t="s">
        <v>7</v>
      </c>
      <c r="L7" s="204" t="s">
        <v>8</v>
      </c>
      <c r="M7" s="204" t="s">
        <v>9</v>
      </c>
      <c r="N7" s="204" t="s">
        <v>10</v>
      </c>
      <c r="O7" s="204" t="s">
        <v>271</v>
      </c>
      <c r="P7" s="204" t="s">
        <v>277</v>
      </c>
      <c r="Q7" s="204" t="s">
        <v>278</v>
      </c>
    </row>
    <row r="8" spans="1:17" ht="78.75" customHeight="1" thickBot="1" x14ac:dyDescent="0.3">
      <c r="A8" s="212"/>
      <c r="B8" s="214"/>
      <c r="C8" s="216"/>
      <c r="D8" s="205"/>
      <c r="E8" s="205"/>
      <c r="F8" s="205"/>
      <c r="G8" s="205"/>
      <c r="H8" s="205"/>
      <c r="I8" s="205"/>
      <c r="J8" s="205"/>
      <c r="K8" s="205"/>
      <c r="L8" s="205"/>
      <c r="M8" s="205"/>
      <c r="N8" s="205"/>
      <c r="O8" s="205"/>
      <c r="P8" s="205"/>
      <c r="Q8" s="205"/>
    </row>
    <row r="9" spans="1:17" ht="17.25" thickTop="1" thickBot="1" x14ac:dyDescent="0.3">
      <c r="A9" s="1"/>
      <c r="B9" s="2"/>
      <c r="C9" s="3"/>
      <c r="D9" s="2"/>
      <c r="E9" s="4" t="s">
        <v>11</v>
      </c>
      <c r="F9" s="5"/>
      <c r="G9" s="6" t="s">
        <v>12</v>
      </c>
      <c r="H9" s="6" t="s">
        <v>13</v>
      </c>
      <c r="I9" s="6" t="s">
        <v>14</v>
      </c>
      <c r="J9" s="6" t="s">
        <v>15</v>
      </c>
      <c r="K9" s="6" t="s">
        <v>16</v>
      </c>
      <c r="L9" s="6" t="s">
        <v>17</v>
      </c>
      <c r="M9" s="6" t="s">
        <v>18</v>
      </c>
      <c r="N9" s="6" t="s">
        <v>19</v>
      </c>
      <c r="O9" s="94" t="s">
        <v>272</v>
      </c>
      <c r="P9" s="5"/>
      <c r="Q9" s="95"/>
    </row>
    <row r="10" spans="1:17" ht="33" thickTop="1" thickBot="1" x14ac:dyDescent="0.3">
      <c r="A10" s="7">
        <v>1</v>
      </c>
      <c r="B10" s="7">
        <v>2</v>
      </c>
      <c r="C10" s="8">
        <v>3</v>
      </c>
      <c r="D10" s="7" t="s">
        <v>20</v>
      </c>
      <c r="E10" s="7">
        <v>5</v>
      </c>
      <c r="F10" s="7" t="s">
        <v>21</v>
      </c>
      <c r="G10" s="9">
        <v>7</v>
      </c>
      <c r="H10" s="9">
        <v>8</v>
      </c>
      <c r="I10" s="9">
        <v>9</v>
      </c>
      <c r="J10" s="9">
        <v>10</v>
      </c>
      <c r="K10" s="9">
        <v>11</v>
      </c>
      <c r="L10" s="9">
        <v>12</v>
      </c>
      <c r="M10" s="9">
        <v>13</v>
      </c>
      <c r="N10" s="9">
        <v>14</v>
      </c>
      <c r="O10" s="9">
        <v>15</v>
      </c>
      <c r="P10" s="7">
        <v>16</v>
      </c>
      <c r="Q10" s="7">
        <v>17</v>
      </c>
    </row>
    <row r="11" spans="1:17" ht="16.5" thickTop="1" x14ac:dyDescent="0.25">
      <c r="A11" s="206" t="s">
        <v>22</v>
      </c>
      <c r="B11" s="207"/>
      <c r="C11" s="208"/>
      <c r="D11" s="10">
        <f>SUM(D12)</f>
        <v>16265143</v>
      </c>
      <c r="E11" s="10">
        <f t="shared" ref="E11:Q11" si="0">SUM(E12)</f>
        <v>1914402</v>
      </c>
      <c r="F11" s="10">
        <f t="shared" si="0"/>
        <v>14350741</v>
      </c>
      <c r="G11" s="10">
        <f t="shared" si="0"/>
        <v>11391800</v>
      </c>
      <c r="H11" s="10">
        <f t="shared" si="0"/>
        <v>0</v>
      </c>
      <c r="I11" s="10">
        <f t="shared" si="0"/>
        <v>0</v>
      </c>
      <c r="J11" s="10">
        <f t="shared" si="0"/>
        <v>2958941</v>
      </c>
      <c r="K11" s="10">
        <f t="shared" si="0"/>
        <v>0</v>
      </c>
      <c r="L11" s="10">
        <f t="shared" si="0"/>
        <v>0</v>
      </c>
      <c r="M11" s="10">
        <f t="shared" si="0"/>
        <v>0</v>
      </c>
      <c r="N11" s="10">
        <f t="shared" si="0"/>
        <v>0</v>
      </c>
      <c r="O11" s="10">
        <f t="shared" si="0"/>
        <v>0</v>
      </c>
      <c r="P11" s="10">
        <f t="shared" si="0"/>
        <v>16502614</v>
      </c>
      <c r="Q11" s="10">
        <f t="shared" si="0"/>
        <v>16740252</v>
      </c>
    </row>
    <row r="12" spans="1:17" ht="15.75" x14ac:dyDescent="0.25">
      <c r="A12" s="217" t="s">
        <v>23</v>
      </c>
      <c r="B12" s="218"/>
      <c r="C12" s="218"/>
      <c r="D12" s="11">
        <f t="shared" ref="D12:Q12" si="1">D13+D112</f>
        <v>16265143</v>
      </c>
      <c r="E12" s="11">
        <f t="shared" si="1"/>
        <v>1914402</v>
      </c>
      <c r="F12" s="11">
        <f t="shared" si="1"/>
        <v>14350741</v>
      </c>
      <c r="G12" s="11">
        <f t="shared" si="1"/>
        <v>11391800</v>
      </c>
      <c r="H12" s="11">
        <f t="shared" si="1"/>
        <v>0</v>
      </c>
      <c r="I12" s="11">
        <f t="shared" si="1"/>
        <v>0</v>
      </c>
      <c r="J12" s="11">
        <f t="shared" si="1"/>
        <v>2958941</v>
      </c>
      <c r="K12" s="11">
        <f t="shared" si="1"/>
        <v>0</v>
      </c>
      <c r="L12" s="11">
        <f t="shared" si="1"/>
        <v>0</v>
      </c>
      <c r="M12" s="11">
        <f t="shared" si="1"/>
        <v>0</v>
      </c>
      <c r="N12" s="11">
        <f t="shared" si="1"/>
        <v>0</v>
      </c>
      <c r="O12" s="11">
        <f t="shared" si="1"/>
        <v>0</v>
      </c>
      <c r="P12" s="11">
        <f t="shared" si="1"/>
        <v>16502614</v>
      </c>
      <c r="Q12" s="11">
        <f t="shared" si="1"/>
        <v>16740252</v>
      </c>
    </row>
    <row r="13" spans="1:17" ht="15.75" x14ac:dyDescent="0.25">
      <c r="A13" s="191" t="s">
        <v>24</v>
      </c>
      <c r="B13" s="191"/>
      <c r="C13" s="191"/>
      <c r="D13" s="12">
        <f t="shared" ref="D13:Q13" si="2">D14+D87</f>
        <v>15854969</v>
      </c>
      <c r="E13" s="12">
        <f t="shared" si="2"/>
        <v>1505078</v>
      </c>
      <c r="F13" s="12">
        <f t="shared" si="2"/>
        <v>14349891</v>
      </c>
      <c r="G13" s="12">
        <f t="shared" si="2"/>
        <v>11391800</v>
      </c>
      <c r="H13" s="12">
        <f t="shared" si="2"/>
        <v>0</v>
      </c>
      <c r="I13" s="12">
        <f t="shared" si="2"/>
        <v>0</v>
      </c>
      <c r="J13" s="12">
        <f t="shared" si="2"/>
        <v>2958091</v>
      </c>
      <c r="K13" s="12">
        <f t="shared" si="2"/>
        <v>0</v>
      </c>
      <c r="L13" s="12">
        <f t="shared" si="2"/>
        <v>0</v>
      </c>
      <c r="M13" s="12">
        <f t="shared" si="2"/>
        <v>0</v>
      </c>
      <c r="N13" s="12">
        <f t="shared" si="2"/>
        <v>0</v>
      </c>
      <c r="O13" s="12">
        <f t="shared" si="2"/>
        <v>0</v>
      </c>
      <c r="P13" s="12">
        <f t="shared" si="2"/>
        <v>16145615</v>
      </c>
      <c r="Q13" s="12">
        <f t="shared" si="2"/>
        <v>16378113</v>
      </c>
    </row>
    <row r="14" spans="1:17" ht="15.75" x14ac:dyDescent="0.25">
      <c r="A14" s="191" t="s">
        <v>25</v>
      </c>
      <c r="B14" s="191"/>
      <c r="C14" s="191"/>
      <c r="D14" s="13">
        <f t="shared" ref="D14:Q14" si="3">D15</f>
        <v>15704104</v>
      </c>
      <c r="E14" s="13">
        <f t="shared" si="3"/>
        <v>1454213</v>
      </c>
      <c r="F14" s="13">
        <f t="shared" si="3"/>
        <v>14249891</v>
      </c>
      <c r="G14" s="13">
        <f t="shared" si="3"/>
        <v>11391800</v>
      </c>
      <c r="H14" s="13">
        <f t="shared" si="3"/>
        <v>0</v>
      </c>
      <c r="I14" s="13">
        <f t="shared" si="3"/>
        <v>0</v>
      </c>
      <c r="J14" s="13">
        <f t="shared" si="3"/>
        <v>2858091</v>
      </c>
      <c r="K14" s="13">
        <f t="shared" si="3"/>
        <v>0</v>
      </c>
      <c r="L14" s="13">
        <f t="shared" si="3"/>
        <v>0</v>
      </c>
      <c r="M14" s="13">
        <f t="shared" si="3"/>
        <v>0</v>
      </c>
      <c r="N14" s="13">
        <f t="shared" si="3"/>
        <v>0</v>
      </c>
      <c r="O14" s="13">
        <f t="shared" si="3"/>
        <v>0</v>
      </c>
      <c r="P14" s="13">
        <f t="shared" si="3"/>
        <v>15992547</v>
      </c>
      <c r="Q14" s="13">
        <f t="shared" si="3"/>
        <v>16222840</v>
      </c>
    </row>
    <row r="15" spans="1:17" ht="15.75" x14ac:dyDescent="0.25">
      <c r="A15" s="14"/>
      <c r="B15" s="15" t="s">
        <v>26</v>
      </c>
      <c r="C15" s="16" t="s">
        <v>27</v>
      </c>
      <c r="D15" s="13">
        <f t="shared" ref="D15:Q15" si="4">D16+D28+D60+D69+D76+D80</f>
        <v>15704104</v>
      </c>
      <c r="E15" s="13">
        <f t="shared" si="4"/>
        <v>1454213</v>
      </c>
      <c r="F15" s="13">
        <f t="shared" si="4"/>
        <v>14249891</v>
      </c>
      <c r="G15" s="13">
        <f t="shared" si="4"/>
        <v>11391800</v>
      </c>
      <c r="H15" s="13">
        <f t="shared" si="4"/>
        <v>0</v>
      </c>
      <c r="I15" s="13">
        <f t="shared" si="4"/>
        <v>0</v>
      </c>
      <c r="J15" s="13">
        <f t="shared" si="4"/>
        <v>2858091</v>
      </c>
      <c r="K15" s="13">
        <f t="shared" si="4"/>
        <v>0</v>
      </c>
      <c r="L15" s="13">
        <f t="shared" si="4"/>
        <v>0</v>
      </c>
      <c r="M15" s="13">
        <f t="shared" si="4"/>
        <v>0</v>
      </c>
      <c r="N15" s="13">
        <f t="shared" si="4"/>
        <v>0</v>
      </c>
      <c r="O15" s="13">
        <f t="shared" si="4"/>
        <v>0</v>
      </c>
      <c r="P15" s="13">
        <f t="shared" si="4"/>
        <v>15992547</v>
      </c>
      <c r="Q15" s="13">
        <f t="shared" si="4"/>
        <v>16222840</v>
      </c>
    </row>
    <row r="16" spans="1:17" ht="15.75" x14ac:dyDescent="0.25">
      <c r="A16" s="14"/>
      <c r="B16" s="15" t="s">
        <v>28</v>
      </c>
      <c r="C16" s="16" t="s">
        <v>29</v>
      </c>
      <c r="D16" s="13">
        <f t="shared" ref="D16:Q16" si="5">D17+D22+D24</f>
        <v>12254800</v>
      </c>
      <c r="E16" s="13">
        <f t="shared" si="5"/>
        <v>0</v>
      </c>
      <c r="F16" s="13">
        <f t="shared" si="5"/>
        <v>12254800</v>
      </c>
      <c r="G16" s="13">
        <f t="shared" si="5"/>
        <v>11391800</v>
      </c>
      <c r="H16" s="13">
        <f t="shared" si="5"/>
        <v>0</v>
      </c>
      <c r="I16" s="13">
        <f t="shared" si="5"/>
        <v>0</v>
      </c>
      <c r="J16" s="13">
        <f t="shared" si="5"/>
        <v>863000</v>
      </c>
      <c r="K16" s="13">
        <f t="shared" si="5"/>
        <v>0</v>
      </c>
      <c r="L16" s="13">
        <f t="shared" si="5"/>
        <v>0</v>
      </c>
      <c r="M16" s="13">
        <f t="shared" si="5"/>
        <v>0</v>
      </c>
      <c r="N16" s="13">
        <f t="shared" si="5"/>
        <v>0</v>
      </c>
      <c r="O16" s="13">
        <f t="shared" si="5"/>
        <v>0</v>
      </c>
      <c r="P16" s="13">
        <f t="shared" si="5"/>
        <v>12433720</v>
      </c>
      <c r="Q16" s="13">
        <f t="shared" si="5"/>
        <v>12612766</v>
      </c>
    </row>
    <row r="17" spans="1:17" ht="15.75" x14ac:dyDescent="0.25">
      <c r="A17" s="14"/>
      <c r="B17" s="15" t="s">
        <v>30</v>
      </c>
      <c r="C17" s="16" t="s">
        <v>31</v>
      </c>
      <c r="D17" s="13">
        <f>SUM(D18:D21)</f>
        <v>10133000</v>
      </c>
      <c r="E17" s="13">
        <f t="shared" ref="E17:Q17" si="6">SUM(E18:E21)</f>
        <v>0</v>
      </c>
      <c r="F17" s="13">
        <f t="shared" si="6"/>
        <v>10133000</v>
      </c>
      <c r="G17" s="13">
        <f t="shared" si="6"/>
        <v>9403000</v>
      </c>
      <c r="H17" s="13">
        <f t="shared" si="6"/>
        <v>0</v>
      </c>
      <c r="I17" s="13">
        <f t="shared" si="6"/>
        <v>0</v>
      </c>
      <c r="J17" s="13">
        <f t="shared" si="6"/>
        <v>730000</v>
      </c>
      <c r="K17" s="13">
        <f t="shared" si="6"/>
        <v>0</v>
      </c>
      <c r="L17" s="13">
        <f t="shared" si="6"/>
        <v>0</v>
      </c>
      <c r="M17" s="13">
        <f t="shared" si="6"/>
        <v>0</v>
      </c>
      <c r="N17" s="13">
        <f t="shared" si="6"/>
        <v>0</v>
      </c>
      <c r="O17" s="13">
        <f t="shared" si="6"/>
        <v>0</v>
      </c>
      <c r="P17" s="13">
        <f t="shared" si="6"/>
        <v>10280942</v>
      </c>
      <c r="Q17" s="13">
        <f t="shared" si="6"/>
        <v>10428988</v>
      </c>
    </row>
    <row r="18" spans="1:17" ht="15.75" x14ac:dyDescent="0.25">
      <c r="A18" s="17" t="s">
        <v>32</v>
      </c>
      <c r="B18" s="18" t="s">
        <v>33</v>
      </c>
      <c r="C18" s="19" t="s">
        <v>34</v>
      </c>
      <c r="D18" s="20">
        <f>E18+F18</f>
        <v>9956000</v>
      </c>
      <c r="E18" s="21"/>
      <c r="F18" s="20">
        <f>SUM(G18:N18)</f>
        <v>9956000</v>
      </c>
      <c r="G18" s="21">
        <v>9256000</v>
      </c>
      <c r="H18" s="21"/>
      <c r="I18" s="21"/>
      <c r="J18" s="21">
        <v>700000</v>
      </c>
      <c r="K18" s="21"/>
      <c r="L18" s="21"/>
      <c r="M18" s="21"/>
      <c r="N18" s="21"/>
      <c r="O18" s="21"/>
      <c r="P18" s="21">
        <v>10101358</v>
      </c>
      <c r="Q18" s="21">
        <v>10246818</v>
      </c>
    </row>
    <row r="19" spans="1:17" ht="15.75" x14ac:dyDescent="0.25">
      <c r="A19" s="17"/>
      <c r="B19" s="18" t="s">
        <v>35</v>
      </c>
      <c r="C19" s="19" t="s">
        <v>36</v>
      </c>
      <c r="D19" s="20">
        <f>E19+F19</f>
        <v>0</v>
      </c>
      <c r="E19" s="21"/>
      <c r="F19" s="20">
        <f>SUM(G19:N19)</f>
        <v>0</v>
      </c>
      <c r="G19" s="21"/>
      <c r="H19" s="21"/>
      <c r="I19" s="21"/>
      <c r="J19" s="21"/>
      <c r="K19" s="21"/>
      <c r="L19" s="21"/>
      <c r="M19" s="21"/>
      <c r="N19" s="21"/>
      <c r="O19" s="21"/>
      <c r="P19" s="21"/>
      <c r="Q19" s="21"/>
    </row>
    <row r="20" spans="1:17" ht="15.75" x14ac:dyDescent="0.25">
      <c r="A20" s="17"/>
      <c r="B20" s="18" t="s">
        <v>37</v>
      </c>
      <c r="C20" s="19" t="s">
        <v>38</v>
      </c>
      <c r="D20" s="20">
        <f>E20+F20</f>
        <v>177000</v>
      </c>
      <c r="E20" s="21"/>
      <c r="F20" s="20">
        <f>SUM(G20:N20)</f>
        <v>177000</v>
      </c>
      <c r="G20" s="21">
        <v>147000</v>
      </c>
      <c r="H20" s="21"/>
      <c r="I20" s="21"/>
      <c r="J20" s="21">
        <v>30000</v>
      </c>
      <c r="K20" s="21"/>
      <c r="L20" s="21"/>
      <c r="M20" s="21"/>
      <c r="N20" s="21"/>
      <c r="O20" s="21"/>
      <c r="P20" s="21">
        <v>179584</v>
      </c>
      <c r="Q20" s="21">
        <v>182170</v>
      </c>
    </row>
    <row r="21" spans="1:17" ht="15.75" x14ac:dyDescent="0.25">
      <c r="A21" s="17"/>
      <c r="B21" s="18" t="s">
        <v>39</v>
      </c>
      <c r="C21" s="19" t="s">
        <v>40</v>
      </c>
      <c r="D21" s="20">
        <f>E21+F21</f>
        <v>0</v>
      </c>
      <c r="E21" s="21"/>
      <c r="F21" s="20">
        <f>SUM(G21:N21)</f>
        <v>0</v>
      </c>
      <c r="G21" s="21"/>
      <c r="H21" s="21"/>
      <c r="I21" s="21"/>
      <c r="J21" s="21"/>
      <c r="K21" s="21"/>
      <c r="L21" s="21"/>
      <c r="M21" s="21"/>
      <c r="N21" s="21"/>
      <c r="O21" s="21"/>
      <c r="P21" s="21"/>
      <c r="Q21" s="21"/>
    </row>
    <row r="22" spans="1:17" ht="15.75" x14ac:dyDescent="0.25">
      <c r="A22" s="22"/>
      <c r="B22" s="23">
        <v>312</v>
      </c>
      <c r="C22" s="24" t="s">
        <v>41</v>
      </c>
      <c r="D22" s="25">
        <f t="shared" ref="D22:Q22" si="7">SUM(D23)</f>
        <v>378000</v>
      </c>
      <c r="E22" s="25">
        <f t="shared" si="7"/>
        <v>0</v>
      </c>
      <c r="F22" s="25">
        <f t="shared" si="7"/>
        <v>378000</v>
      </c>
      <c r="G22" s="25">
        <f t="shared" si="7"/>
        <v>378000</v>
      </c>
      <c r="H22" s="25">
        <f t="shared" si="7"/>
        <v>0</v>
      </c>
      <c r="I22" s="25">
        <f t="shared" si="7"/>
        <v>0</v>
      </c>
      <c r="J22" s="25">
        <f t="shared" si="7"/>
        <v>0</v>
      </c>
      <c r="K22" s="25">
        <f t="shared" si="7"/>
        <v>0</v>
      </c>
      <c r="L22" s="25">
        <f t="shared" si="7"/>
        <v>0</v>
      </c>
      <c r="M22" s="25">
        <f t="shared" si="7"/>
        <v>0</v>
      </c>
      <c r="N22" s="25">
        <f t="shared" si="7"/>
        <v>0</v>
      </c>
      <c r="O22" s="25">
        <f t="shared" si="7"/>
        <v>0</v>
      </c>
      <c r="P22" s="25">
        <f t="shared" si="7"/>
        <v>383519</v>
      </c>
      <c r="Q22" s="25">
        <f t="shared" si="7"/>
        <v>389042</v>
      </c>
    </row>
    <row r="23" spans="1:17" ht="15.75" x14ac:dyDescent="0.25">
      <c r="A23" s="26" t="s">
        <v>42</v>
      </c>
      <c r="B23" s="27" t="s">
        <v>43</v>
      </c>
      <c r="C23" s="28" t="s">
        <v>44</v>
      </c>
      <c r="D23" s="20">
        <f>E23+F23</f>
        <v>378000</v>
      </c>
      <c r="E23" s="21"/>
      <c r="F23" s="20">
        <f>SUM(G23:N23)</f>
        <v>378000</v>
      </c>
      <c r="G23" s="21">
        <v>378000</v>
      </c>
      <c r="H23" s="21"/>
      <c r="I23" s="21"/>
      <c r="J23" s="21"/>
      <c r="K23" s="21"/>
      <c r="L23" s="21"/>
      <c r="M23" s="21"/>
      <c r="N23" s="21"/>
      <c r="O23" s="21"/>
      <c r="P23" s="21">
        <v>383519</v>
      </c>
      <c r="Q23" s="21">
        <v>389042</v>
      </c>
    </row>
    <row r="24" spans="1:17" ht="15.75" x14ac:dyDescent="0.25">
      <c r="A24" s="29"/>
      <c r="B24" s="30">
        <v>313</v>
      </c>
      <c r="C24" s="31" t="s">
        <v>45</v>
      </c>
      <c r="D24" s="32">
        <f>SUM(D25:D27)</f>
        <v>1743800</v>
      </c>
      <c r="E24" s="32">
        <f t="shared" ref="E24:Q24" si="8">SUM(E25:E27)</f>
        <v>0</v>
      </c>
      <c r="F24" s="32">
        <f t="shared" si="8"/>
        <v>1743800</v>
      </c>
      <c r="G24" s="32">
        <f t="shared" si="8"/>
        <v>1610800</v>
      </c>
      <c r="H24" s="32">
        <f t="shared" si="8"/>
        <v>0</v>
      </c>
      <c r="I24" s="32">
        <f t="shared" si="8"/>
        <v>0</v>
      </c>
      <c r="J24" s="32">
        <f t="shared" si="8"/>
        <v>133000</v>
      </c>
      <c r="K24" s="32">
        <f t="shared" si="8"/>
        <v>0</v>
      </c>
      <c r="L24" s="32">
        <f t="shared" si="8"/>
        <v>0</v>
      </c>
      <c r="M24" s="32">
        <f t="shared" si="8"/>
        <v>0</v>
      </c>
      <c r="N24" s="32">
        <f t="shared" si="8"/>
        <v>0</v>
      </c>
      <c r="O24" s="32">
        <f t="shared" si="8"/>
        <v>0</v>
      </c>
      <c r="P24" s="32">
        <f t="shared" si="8"/>
        <v>1769259</v>
      </c>
      <c r="Q24" s="32">
        <f t="shared" si="8"/>
        <v>1794736</v>
      </c>
    </row>
    <row r="25" spans="1:17" ht="15.75" x14ac:dyDescent="0.25">
      <c r="A25" s="22"/>
      <c r="B25" s="27" t="s">
        <v>46</v>
      </c>
      <c r="C25" s="28" t="s">
        <v>47</v>
      </c>
      <c r="D25" s="20">
        <f>E25+F25</f>
        <v>0</v>
      </c>
      <c r="E25" s="21"/>
      <c r="F25" s="20">
        <f>SUM(G25:N25)</f>
        <v>0</v>
      </c>
      <c r="G25" s="21">
        <v>0</v>
      </c>
      <c r="H25" s="21"/>
      <c r="I25" s="21"/>
      <c r="J25" s="21">
        <v>0</v>
      </c>
      <c r="K25" s="21"/>
      <c r="L25" s="21"/>
      <c r="M25" s="21"/>
      <c r="N25" s="21"/>
      <c r="O25" s="21"/>
      <c r="P25" s="21">
        <v>0</v>
      </c>
      <c r="Q25" s="21">
        <v>0</v>
      </c>
    </row>
    <row r="26" spans="1:17" ht="15.75" x14ac:dyDescent="0.25">
      <c r="A26" s="26" t="s">
        <v>26</v>
      </c>
      <c r="B26" s="27" t="s">
        <v>48</v>
      </c>
      <c r="C26" s="28" t="s">
        <v>49</v>
      </c>
      <c r="D26" s="20">
        <f>E26+F26</f>
        <v>1571600</v>
      </c>
      <c r="E26" s="21"/>
      <c r="F26" s="20">
        <f>SUM(G26:N26)</f>
        <v>1571600</v>
      </c>
      <c r="G26" s="21">
        <v>1451600</v>
      </c>
      <c r="H26" s="21"/>
      <c r="I26" s="21"/>
      <c r="J26" s="21">
        <v>120000</v>
      </c>
      <c r="K26" s="21"/>
      <c r="L26" s="21"/>
      <c r="M26" s="21"/>
      <c r="N26" s="21"/>
      <c r="O26" s="21"/>
      <c r="P26" s="21">
        <v>1594545</v>
      </c>
      <c r="Q26" s="21">
        <v>1617506</v>
      </c>
    </row>
    <row r="27" spans="1:17" ht="15.75" x14ac:dyDescent="0.25">
      <c r="A27" s="26" t="s">
        <v>50</v>
      </c>
      <c r="B27" s="27" t="s">
        <v>51</v>
      </c>
      <c r="C27" s="28" t="s">
        <v>52</v>
      </c>
      <c r="D27" s="20">
        <f>E27+F27</f>
        <v>172200</v>
      </c>
      <c r="E27" s="21"/>
      <c r="F27" s="20">
        <f>SUM(G27:N27)</f>
        <v>172200</v>
      </c>
      <c r="G27" s="21">
        <v>159200</v>
      </c>
      <c r="H27" s="21"/>
      <c r="I27" s="21"/>
      <c r="J27" s="21">
        <v>13000</v>
      </c>
      <c r="K27" s="21"/>
      <c r="L27" s="21"/>
      <c r="M27" s="21"/>
      <c r="N27" s="21"/>
      <c r="O27" s="21"/>
      <c r="P27" s="21">
        <v>174714</v>
      </c>
      <c r="Q27" s="21">
        <v>177230</v>
      </c>
    </row>
    <row r="28" spans="1:17" ht="15.75" x14ac:dyDescent="0.25">
      <c r="A28" s="26"/>
      <c r="B28" s="33" t="s">
        <v>53</v>
      </c>
      <c r="C28" s="34" t="s">
        <v>54</v>
      </c>
      <c r="D28" s="35">
        <f t="shared" ref="D28:Q28" si="9">D29+D34+D41+D53+D51</f>
        <v>3343011</v>
      </c>
      <c r="E28" s="35">
        <f t="shared" si="9"/>
        <v>1447920</v>
      </c>
      <c r="F28" s="35">
        <f t="shared" si="9"/>
        <v>1895091</v>
      </c>
      <c r="G28" s="35">
        <f t="shared" si="9"/>
        <v>0</v>
      </c>
      <c r="H28" s="35">
        <f t="shared" si="9"/>
        <v>0</v>
      </c>
      <c r="I28" s="35">
        <f t="shared" si="9"/>
        <v>0</v>
      </c>
      <c r="J28" s="35">
        <f t="shared" si="9"/>
        <v>1895091</v>
      </c>
      <c r="K28" s="35">
        <f t="shared" si="9"/>
        <v>0</v>
      </c>
      <c r="L28" s="35">
        <f t="shared" si="9"/>
        <v>0</v>
      </c>
      <c r="M28" s="35">
        <f t="shared" si="9"/>
        <v>0</v>
      </c>
      <c r="N28" s="35">
        <f t="shared" si="9"/>
        <v>0</v>
      </c>
      <c r="O28" s="35">
        <f t="shared" si="9"/>
        <v>0</v>
      </c>
      <c r="P28" s="35">
        <f t="shared" si="9"/>
        <v>3450983</v>
      </c>
      <c r="Q28" s="35">
        <f t="shared" si="9"/>
        <v>3500677</v>
      </c>
    </row>
    <row r="29" spans="1:17" ht="15.75" x14ac:dyDescent="0.25">
      <c r="A29" s="26"/>
      <c r="B29" s="33" t="s">
        <v>55</v>
      </c>
      <c r="C29" s="34" t="s">
        <v>56</v>
      </c>
      <c r="D29" s="35">
        <f t="shared" ref="D29:Q29" si="10">SUM(D30:D33)</f>
        <v>503176</v>
      </c>
      <c r="E29" s="35">
        <f t="shared" si="10"/>
        <v>427450</v>
      </c>
      <c r="F29" s="35">
        <f t="shared" si="10"/>
        <v>75726</v>
      </c>
      <c r="G29" s="35">
        <f t="shared" si="10"/>
        <v>0</v>
      </c>
      <c r="H29" s="35">
        <f t="shared" si="10"/>
        <v>0</v>
      </c>
      <c r="I29" s="35">
        <f t="shared" si="10"/>
        <v>0</v>
      </c>
      <c r="J29" s="35">
        <f t="shared" si="10"/>
        <v>75726</v>
      </c>
      <c r="K29" s="35">
        <f t="shared" si="10"/>
        <v>0</v>
      </c>
      <c r="L29" s="35">
        <f t="shared" si="10"/>
        <v>0</v>
      </c>
      <c r="M29" s="35">
        <f t="shared" si="10"/>
        <v>0</v>
      </c>
      <c r="N29" s="35">
        <f t="shared" si="10"/>
        <v>0</v>
      </c>
      <c r="O29" s="35">
        <f t="shared" si="10"/>
        <v>0</v>
      </c>
      <c r="P29" s="35">
        <f t="shared" si="10"/>
        <v>510524</v>
      </c>
      <c r="Q29" s="35">
        <f t="shared" si="10"/>
        <v>517875</v>
      </c>
    </row>
    <row r="30" spans="1:17" ht="15.75" x14ac:dyDescent="0.25">
      <c r="A30" s="26"/>
      <c r="B30" s="27" t="s">
        <v>57</v>
      </c>
      <c r="C30" s="28" t="s">
        <v>58</v>
      </c>
      <c r="D30" s="20">
        <f>E30+F30</f>
        <v>69826</v>
      </c>
      <c r="E30" s="21">
        <v>5520</v>
      </c>
      <c r="F30" s="20">
        <f>SUM(G30:N30)</f>
        <v>64306</v>
      </c>
      <c r="G30" s="21"/>
      <c r="H30" s="21"/>
      <c r="I30" s="21">
        <v>0</v>
      </c>
      <c r="J30" s="21">
        <v>64306</v>
      </c>
      <c r="K30" s="21"/>
      <c r="L30" s="21"/>
      <c r="M30" s="21"/>
      <c r="N30" s="21"/>
      <c r="O30" s="21"/>
      <c r="P30" s="21">
        <v>70847</v>
      </c>
      <c r="Q30" s="21">
        <v>71867</v>
      </c>
    </row>
    <row r="31" spans="1:17" ht="15.75" x14ac:dyDescent="0.25">
      <c r="A31" s="26" t="s">
        <v>59</v>
      </c>
      <c r="B31" s="27" t="s">
        <v>60</v>
      </c>
      <c r="C31" s="36" t="s">
        <v>61</v>
      </c>
      <c r="D31" s="20">
        <f>E31+F31</f>
        <v>416300</v>
      </c>
      <c r="E31" s="21">
        <v>413980</v>
      </c>
      <c r="F31" s="20">
        <f>SUM(G31:N31)</f>
        <v>2320</v>
      </c>
      <c r="G31" s="21"/>
      <c r="H31" s="21"/>
      <c r="I31" s="21"/>
      <c r="J31" s="21">
        <v>2320</v>
      </c>
      <c r="K31" s="21"/>
      <c r="L31" s="21"/>
      <c r="M31" s="21"/>
      <c r="N31" s="21"/>
      <c r="O31" s="21"/>
      <c r="P31" s="21">
        <v>422378</v>
      </c>
      <c r="Q31" s="21">
        <v>428460</v>
      </c>
    </row>
    <row r="32" spans="1:17" ht="15.75" x14ac:dyDescent="0.25">
      <c r="A32" s="26" t="s">
        <v>62</v>
      </c>
      <c r="B32" s="27" t="s">
        <v>63</v>
      </c>
      <c r="C32" s="28" t="s">
        <v>64</v>
      </c>
      <c r="D32" s="20">
        <f>E32+F32</f>
        <v>17050</v>
      </c>
      <c r="E32" s="21">
        <v>7950</v>
      </c>
      <c r="F32" s="20">
        <f>SUM(G32:N32)</f>
        <v>9100</v>
      </c>
      <c r="G32" s="21"/>
      <c r="H32" s="21"/>
      <c r="I32" s="21"/>
      <c r="J32" s="21">
        <v>9100</v>
      </c>
      <c r="K32" s="21"/>
      <c r="L32" s="21"/>
      <c r="M32" s="21"/>
      <c r="N32" s="21"/>
      <c r="O32" s="21"/>
      <c r="P32" s="21">
        <v>17299</v>
      </c>
      <c r="Q32" s="21">
        <v>17548</v>
      </c>
    </row>
    <row r="33" spans="1:17" ht="15.75" x14ac:dyDescent="0.25">
      <c r="A33" s="26"/>
      <c r="B33" s="27" t="s">
        <v>65</v>
      </c>
      <c r="C33" s="28" t="s">
        <v>66</v>
      </c>
      <c r="D33" s="20">
        <f>E33+F33</f>
        <v>0</v>
      </c>
      <c r="E33" s="21"/>
      <c r="F33" s="20">
        <f>SUM(G33:N33)</f>
        <v>0</v>
      </c>
      <c r="G33" s="21"/>
      <c r="H33" s="21"/>
      <c r="I33" s="21"/>
      <c r="J33" s="21">
        <v>0</v>
      </c>
      <c r="K33" s="21"/>
      <c r="L33" s="21"/>
      <c r="M33" s="21"/>
      <c r="N33" s="21"/>
      <c r="O33" s="21"/>
      <c r="P33" s="21">
        <v>0</v>
      </c>
      <c r="Q33" s="21">
        <v>0</v>
      </c>
    </row>
    <row r="34" spans="1:17" ht="15.75" x14ac:dyDescent="0.25">
      <c r="A34" s="26"/>
      <c r="B34" s="33" t="s">
        <v>67</v>
      </c>
      <c r="C34" s="34" t="s">
        <v>68</v>
      </c>
      <c r="D34" s="35">
        <f>SUM(D35:D40)</f>
        <v>2103579</v>
      </c>
      <c r="E34" s="35">
        <f t="shared" ref="E34:Q34" si="11">SUM(E35:E40)</f>
        <v>940414</v>
      </c>
      <c r="F34" s="35">
        <f t="shared" si="11"/>
        <v>1163165</v>
      </c>
      <c r="G34" s="35">
        <f t="shared" si="11"/>
        <v>0</v>
      </c>
      <c r="H34" s="35">
        <f t="shared" si="11"/>
        <v>0</v>
      </c>
      <c r="I34" s="35">
        <f t="shared" si="11"/>
        <v>0</v>
      </c>
      <c r="J34" s="35">
        <f t="shared" si="11"/>
        <v>1163165</v>
      </c>
      <c r="K34" s="35">
        <f t="shared" si="11"/>
        <v>0</v>
      </c>
      <c r="L34" s="35">
        <f t="shared" si="11"/>
        <v>0</v>
      </c>
      <c r="M34" s="35">
        <f t="shared" si="11"/>
        <v>0</v>
      </c>
      <c r="N34" s="35">
        <f t="shared" si="11"/>
        <v>0</v>
      </c>
      <c r="O34" s="35">
        <f t="shared" si="11"/>
        <v>0</v>
      </c>
      <c r="P34" s="35">
        <f t="shared" si="11"/>
        <v>2134291</v>
      </c>
      <c r="Q34" s="35">
        <f t="shared" si="11"/>
        <v>2165025</v>
      </c>
    </row>
    <row r="35" spans="1:17" ht="15.75" x14ac:dyDescent="0.25">
      <c r="A35" s="26" t="s">
        <v>69</v>
      </c>
      <c r="B35" s="27" t="s">
        <v>70</v>
      </c>
      <c r="C35" s="28" t="s">
        <v>71</v>
      </c>
      <c r="D35" s="20">
        <f t="shared" ref="D35:D40" si="12">E35+F35</f>
        <v>112150</v>
      </c>
      <c r="E35" s="21">
        <v>34150</v>
      </c>
      <c r="F35" s="20">
        <f t="shared" ref="F35:F40" si="13">SUM(G35:N35)</f>
        <v>78000</v>
      </c>
      <c r="G35" s="21"/>
      <c r="H35" s="21"/>
      <c r="I35" s="21">
        <v>0</v>
      </c>
      <c r="J35" s="21">
        <v>78000</v>
      </c>
      <c r="K35" s="21"/>
      <c r="L35" s="21"/>
      <c r="M35" s="21"/>
      <c r="N35" s="21"/>
      <c r="O35" s="21"/>
      <c r="P35" s="21">
        <v>113787</v>
      </c>
      <c r="Q35" s="21">
        <v>115425</v>
      </c>
    </row>
    <row r="36" spans="1:17" ht="15.75" x14ac:dyDescent="0.25">
      <c r="A36" s="26" t="s">
        <v>72</v>
      </c>
      <c r="B36" s="27" t="s">
        <v>73</v>
      </c>
      <c r="C36" s="28" t="s">
        <v>74</v>
      </c>
      <c r="D36" s="20">
        <f t="shared" si="12"/>
        <v>1073070</v>
      </c>
      <c r="E36" s="21">
        <v>77870</v>
      </c>
      <c r="F36" s="20">
        <f t="shared" si="13"/>
        <v>995200</v>
      </c>
      <c r="G36" s="21"/>
      <c r="H36" s="21"/>
      <c r="I36" s="21">
        <v>0</v>
      </c>
      <c r="J36" s="21">
        <v>995200</v>
      </c>
      <c r="K36" s="21"/>
      <c r="L36" s="21"/>
      <c r="M36" s="21"/>
      <c r="N36" s="21"/>
      <c r="O36" s="21"/>
      <c r="P36" s="21">
        <v>1088737</v>
      </c>
      <c r="Q36" s="21">
        <v>1104415</v>
      </c>
    </row>
    <row r="37" spans="1:17" ht="15.75" x14ac:dyDescent="0.25">
      <c r="A37" s="26" t="s">
        <v>75</v>
      </c>
      <c r="B37" s="27" t="s">
        <v>76</v>
      </c>
      <c r="C37" s="28" t="s">
        <v>77</v>
      </c>
      <c r="D37" s="20">
        <f t="shared" si="12"/>
        <v>831734</v>
      </c>
      <c r="E37" s="21">
        <v>814150</v>
      </c>
      <c r="F37" s="20">
        <f t="shared" si="13"/>
        <v>17584</v>
      </c>
      <c r="G37" s="21"/>
      <c r="H37" s="21"/>
      <c r="I37" s="21"/>
      <c r="J37" s="21">
        <v>17584</v>
      </c>
      <c r="K37" s="21"/>
      <c r="L37" s="21"/>
      <c r="M37" s="21"/>
      <c r="N37" s="21"/>
      <c r="O37" s="21"/>
      <c r="P37" s="21">
        <v>843877</v>
      </c>
      <c r="Q37" s="21">
        <v>856029</v>
      </c>
    </row>
    <row r="38" spans="1:17" ht="15.75" x14ac:dyDescent="0.25">
      <c r="A38" s="26" t="s">
        <v>78</v>
      </c>
      <c r="B38" s="27" t="s">
        <v>79</v>
      </c>
      <c r="C38" s="28" t="s">
        <v>80</v>
      </c>
      <c r="D38" s="20">
        <f t="shared" si="12"/>
        <v>24981</v>
      </c>
      <c r="E38" s="21">
        <v>10600</v>
      </c>
      <c r="F38" s="20">
        <f t="shared" si="13"/>
        <v>14381</v>
      </c>
      <c r="G38" s="21"/>
      <c r="H38" s="21"/>
      <c r="I38" s="21"/>
      <c r="J38" s="21">
        <v>14381</v>
      </c>
      <c r="K38" s="21"/>
      <c r="L38" s="21"/>
      <c r="M38" s="21"/>
      <c r="N38" s="21"/>
      <c r="O38" s="21"/>
      <c r="P38" s="21">
        <v>25346</v>
      </c>
      <c r="Q38" s="21">
        <v>25711</v>
      </c>
    </row>
    <row r="39" spans="1:17" ht="15.75" x14ac:dyDescent="0.25">
      <c r="A39" s="26" t="s">
        <v>81</v>
      </c>
      <c r="B39" s="27" t="s">
        <v>82</v>
      </c>
      <c r="C39" s="28" t="s">
        <v>83</v>
      </c>
      <c r="D39" s="20">
        <f t="shared" si="12"/>
        <v>58644</v>
      </c>
      <c r="E39" s="21">
        <v>3644</v>
      </c>
      <c r="F39" s="20">
        <f t="shared" si="13"/>
        <v>55000</v>
      </c>
      <c r="G39" s="21"/>
      <c r="H39" s="21"/>
      <c r="I39" s="21">
        <v>0</v>
      </c>
      <c r="J39" s="21">
        <v>55000</v>
      </c>
      <c r="K39" s="21"/>
      <c r="L39" s="21"/>
      <c r="M39" s="21"/>
      <c r="N39" s="21"/>
      <c r="O39" s="21"/>
      <c r="P39" s="21">
        <v>59500</v>
      </c>
      <c r="Q39" s="21">
        <v>60357</v>
      </c>
    </row>
    <row r="40" spans="1:17" ht="15.75" x14ac:dyDescent="0.25">
      <c r="A40" s="26"/>
      <c r="B40" s="27" t="s">
        <v>84</v>
      </c>
      <c r="C40" s="28" t="s">
        <v>85</v>
      </c>
      <c r="D40" s="20">
        <f t="shared" si="12"/>
        <v>3000</v>
      </c>
      <c r="E40" s="21">
        <v>0</v>
      </c>
      <c r="F40" s="20">
        <f t="shared" si="13"/>
        <v>3000</v>
      </c>
      <c r="G40" s="21"/>
      <c r="H40" s="21"/>
      <c r="I40" s="21">
        <v>0</v>
      </c>
      <c r="J40" s="21">
        <v>3000</v>
      </c>
      <c r="K40" s="21"/>
      <c r="L40" s="21"/>
      <c r="M40" s="21"/>
      <c r="N40" s="21"/>
      <c r="O40" s="21"/>
      <c r="P40" s="21">
        <v>3044</v>
      </c>
      <c r="Q40" s="21">
        <v>3088</v>
      </c>
    </row>
    <row r="41" spans="1:17" ht="15.75" x14ac:dyDescent="0.25">
      <c r="A41" s="26"/>
      <c r="B41" s="33" t="s">
        <v>86</v>
      </c>
      <c r="C41" s="34" t="s">
        <v>87</v>
      </c>
      <c r="D41" s="35">
        <f t="shared" ref="D41:Q41" si="14">SUM(D42:D50)</f>
        <v>558614</v>
      </c>
      <c r="E41" s="35">
        <f t="shared" si="14"/>
        <v>71214</v>
      </c>
      <c r="F41" s="35">
        <f t="shared" si="14"/>
        <v>487400</v>
      </c>
      <c r="G41" s="35">
        <f t="shared" si="14"/>
        <v>0</v>
      </c>
      <c r="H41" s="35">
        <f t="shared" si="14"/>
        <v>0</v>
      </c>
      <c r="I41" s="35">
        <f t="shared" si="14"/>
        <v>0</v>
      </c>
      <c r="J41" s="35">
        <f t="shared" si="14"/>
        <v>487400</v>
      </c>
      <c r="K41" s="35">
        <f t="shared" si="14"/>
        <v>0</v>
      </c>
      <c r="L41" s="35">
        <f t="shared" si="14"/>
        <v>0</v>
      </c>
      <c r="M41" s="35">
        <f t="shared" si="14"/>
        <v>0</v>
      </c>
      <c r="N41" s="35">
        <f t="shared" si="14"/>
        <v>0</v>
      </c>
      <c r="O41" s="35">
        <f t="shared" si="14"/>
        <v>0</v>
      </c>
      <c r="P41" s="35">
        <f t="shared" si="14"/>
        <v>566769</v>
      </c>
      <c r="Q41" s="35">
        <f t="shared" si="14"/>
        <v>574931</v>
      </c>
    </row>
    <row r="42" spans="1:17" ht="15.75" x14ac:dyDescent="0.25">
      <c r="A42" s="26" t="s">
        <v>88</v>
      </c>
      <c r="B42" s="27" t="s">
        <v>89</v>
      </c>
      <c r="C42" s="28" t="s">
        <v>90</v>
      </c>
      <c r="D42" s="20">
        <f t="shared" ref="D42:D50" si="15">E42+F42</f>
        <v>60041</v>
      </c>
      <c r="E42" s="21">
        <v>11041</v>
      </c>
      <c r="F42" s="20">
        <f t="shared" ref="F42:F50" si="16">SUM(G42:N42)</f>
        <v>49000</v>
      </c>
      <c r="G42" s="21"/>
      <c r="H42" s="21"/>
      <c r="I42" s="21"/>
      <c r="J42" s="21">
        <v>49000</v>
      </c>
      <c r="K42" s="21"/>
      <c r="L42" s="21"/>
      <c r="M42" s="21"/>
      <c r="N42" s="21"/>
      <c r="O42" s="21"/>
      <c r="P42" s="21">
        <v>60918</v>
      </c>
      <c r="Q42" s="21">
        <v>61795</v>
      </c>
    </row>
    <row r="43" spans="1:17" ht="15.75" x14ac:dyDescent="0.25">
      <c r="A43" s="26" t="s">
        <v>91</v>
      </c>
      <c r="B43" s="27" t="s">
        <v>92</v>
      </c>
      <c r="C43" s="28" t="s">
        <v>93</v>
      </c>
      <c r="D43" s="20">
        <f t="shared" si="15"/>
        <v>127850</v>
      </c>
      <c r="E43" s="21">
        <v>5850</v>
      </c>
      <c r="F43" s="20">
        <f t="shared" si="16"/>
        <v>122000</v>
      </c>
      <c r="G43" s="21"/>
      <c r="H43" s="21"/>
      <c r="I43" s="21">
        <v>0</v>
      </c>
      <c r="J43" s="21">
        <v>122000</v>
      </c>
      <c r="K43" s="21"/>
      <c r="L43" s="21"/>
      <c r="M43" s="21"/>
      <c r="N43" s="21"/>
      <c r="O43" s="21"/>
      <c r="P43" s="21">
        <v>129717</v>
      </c>
      <c r="Q43" s="21">
        <v>131585</v>
      </c>
    </row>
    <row r="44" spans="1:17" ht="15.75" x14ac:dyDescent="0.25">
      <c r="A44" s="26"/>
      <c r="B44" s="27" t="s">
        <v>94</v>
      </c>
      <c r="C44" s="28" t="s">
        <v>95</v>
      </c>
      <c r="D44" s="20">
        <f t="shared" si="15"/>
        <v>8580</v>
      </c>
      <c r="E44" s="21">
        <v>2980</v>
      </c>
      <c r="F44" s="20">
        <f t="shared" si="16"/>
        <v>5600</v>
      </c>
      <c r="G44" s="21"/>
      <c r="H44" s="21"/>
      <c r="I44" s="21"/>
      <c r="J44" s="21">
        <v>5600</v>
      </c>
      <c r="K44" s="21"/>
      <c r="L44" s="21"/>
      <c r="M44" s="21"/>
      <c r="N44" s="21"/>
      <c r="O44" s="21"/>
      <c r="P44" s="21">
        <v>8705</v>
      </c>
      <c r="Q44" s="21">
        <v>8830</v>
      </c>
    </row>
    <row r="45" spans="1:17" ht="15.75" x14ac:dyDescent="0.25">
      <c r="A45" s="26" t="s">
        <v>96</v>
      </c>
      <c r="B45" s="27" t="s">
        <v>97</v>
      </c>
      <c r="C45" s="28" t="s">
        <v>98</v>
      </c>
      <c r="D45" s="20">
        <f t="shared" si="15"/>
        <v>213014</v>
      </c>
      <c r="E45" s="21">
        <v>33014</v>
      </c>
      <c r="F45" s="20">
        <f t="shared" si="16"/>
        <v>180000</v>
      </c>
      <c r="G45" s="21"/>
      <c r="H45" s="21"/>
      <c r="I45" s="21"/>
      <c r="J45" s="21">
        <v>180000</v>
      </c>
      <c r="K45" s="21"/>
      <c r="L45" s="21"/>
      <c r="M45" s="21"/>
      <c r="N45" s="21"/>
      <c r="O45" s="21"/>
      <c r="P45" s="21">
        <v>216124</v>
      </c>
      <c r="Q45" s="21">
        <v>219236</v>
      </c>
    </row>
    <row r="46" spans="1:17" ht="15.75" x14ac:dyDescent="0.25">
      <c r="A46" s="26" t="s">
        <v>99</v>
      </c>
      <c r="B46" s="27" t="s">
        <v>100</v>
      </c>
      <c r="C46" s="28" t="s">
        <v>101</v>
      </c>
      <c r="D46" s="20">
        <f t="shared" si="15"/>
        <v>400</v>
      </c>
      <c r="E46" s="21">
        <v>0</v>
      </c>
      <c r="F46" s="20">
        <f t="shared" si="16"/>
        <v>400</v>
      </c>
      <c r="G46" s="21"/>
      <c r="H46" s="21"/>
      <c r="I46" s="21"/>
      <c r="J46" s="21">
        <v>400</v>
      </c>
      <c r="K46" s="21"/>
      <c r="L46" s="21"/>
      <c r="M46" s="21"/>
      <c r="N46" s="21"/>
      <c r="O46" s="21"/>
      <c r="P46" s="21">
        <v>406</v>
      </c>
      <c r="Q46" s="21">
        <v>412</v>
      </c>
    </row>
    <row r="47" spans="1:17" ht="15.75" x14ac:dyDescent="0.25">
      <c r="A47" s="26"/>
      <c r="B47" s="27" t="s">
        <v>102</v>
      </c>
      <c r="C47" s="28" t="s">
        <v>103</v>
      </c>
      <c r="D47" s="20">
        <f t="shared" si="15"/>
        <v>33798</v>
      </c>
      <c r="E47" s="21">
        <v>7398</v>
      </c>
      <c r="F47" s="20">
        <f t="shared" si="16"/>
        <v>26400</v>
      </c>
      <c r="G47" s="21"/>
      <c r="H47" s="21"/>
      <c r="I47" s="21"/>
      <c r="J47" s="21">
        <v>26400</v>
      </c>
      <c r="K47" s="21"/>
      <c r="L47" s="21"/>
      <c r="M47" s="21"/>
      <c r="N47" s="21"/>
      <c r="O47" s="21"/>
      <c r="P47" s="21">
        <v>34291</v>
      </c>
      <c r="Q47" s="21">
        <v>34785</v>
      </c>
    </row>
    <row r="48" spans="1:17" ht="15.75" x14ac:dyDescent="0.25">
      <c r="A48" s="26" t="s">
        <v>104</v>
      </c>
      <c r="B48" s="27" t="s">
        <v>105</v>
      </c>
      <c r="C48" s="28" t="s">
        <v>106</v>
      </c>
      <c r="D48" s="20">
        <f t="shared" si="15"/>
        <v>54417</v>
      </c>
      <c r="E48" s="21">
        <v>4417</v>
      </c>
      <c r="F48" s="20">
        <f t="shared" si="16"/>
        <v>50000</v>
      </c>
      <c r="G48" s="21"/>
      <c r="H48" s="21"/>
      <c r="I48" s="21"/>
      <c r="J48" s="21">
        <v>50000</v>
      </c>
      <c r="K48" s="21"/>
      <c r="L48" s="21"/>
      <c r="M48" s="21"/>
      <c r="N48" s="21"/>
      <c r="O48" s="21"/>
      <c r="P48" s="21">
        <v>55211</v>
      </c>
      <c r="Q48" s="21">
        <v>56006</v>
      </c>
    </row>
    <row r="49" spans="1:17" ht="15.75" x14ac:dyDescent="0.25">
      <c r="A49" s="26" t="s">
        <v>107</v>
      </c>
      <c r="B49" s="27" t="s">
        <v>108</v>
      </c>
      <c r="C49" s="28" t="s">
        <v>109</v>
      </c>
      <c r="D49" s="20">
        <f t="shared" si="15"/>
        <v>37208</v>
      </c>
      <c r="E49" s="21">
        <v>2208</v>
      </c>
      <c r="F49" s="20">
        <f t="shared" si="16"/>
        <v>35000</v>
      </c>
      <c r="G49" s="21"/>
      <c r="H49" s="21"/>
      <c r="I49" s="21"/>
      <c r="J49" s="21">
        <v>35000</v>
      </c>
      <c r="K49" s="21"/>
      <c r="L49" s="21"/>
      <c r="M49" s="21"/>
      <c r="N49" s="21"/>
      <c r="O49" s="21"/>
      <c r="P49" s="21">
        <v>37751</v>
      </c>
      <c r="Q49" s="21">
        <v>38295</v>
      </c>
    </row>
    <row r="50" spans="1:17" ht="15.75" x14ac:dyDescent="0.25">
      <c r="A50" s="26" t="s">
        <v>110</v>
      </c>
      <c r="B50" s="27" t="s">
        <v>111</v>
      </c>
      <c r="C50" s="28" t="s">
        <v>112</v>
      </c>
      <c r="D50" s="20">
        <f t="shared" si="15"/>
        <v>23306</v>
      </c>
      <c r="E50" s="21">
        <v>4306</v>
      </c>
      <c r="F50" s="20">
        <f t="shared" si="16"/>
        <v>19000</v>
      </c>
      <c r="G50" s="21"/>
      <c r="H50" s="21"/>
      <c r="I50" s="21">
        <v>0</v>
      </c>
      <c r="J50" s="21">
        <v>19000</v>
      </c>
      <c r="K50" s="21"/>
      <c r="L50" s="21"/>
      <c r="M50" s="21"/>
      <c r="N50" s="21"/>
      <c r="O50" s="21"/>
      <c r="P50" s="21">
        <v>23646</v>
      </c>
      <c r="Q50" s="21">
        <v>23987</v>
      </c>
    </row>
    <row r="51" spans="1:17" ht="15.75" x14ac:dyDescent="0.25">
      <c r="A51" s="26"/>
      <c r="B51" s="33" t="s">
        <v>113</v>
      </c>
      <c r="C51" s="34" t="s">
        <v>114</v>
      </c>
      <c r="D51" s="35">
        <f t="shared" ref="D51:Q51" si="17">SUM(D52)</f>
        <v>0</v>
      </c>
      <c r="E51" s="35">
        <f t="shared" si="17"/>
        <v>0</v>
      </c>
      <c r="F51" s="35">
        <f t="shared" si="17"/>
        <v>0</v>
      </c>
      <c r="G51" s="35">
        <f t="shared" si="17"/>
        <v>0</v>
      </c>
      <c r="H51" s="35">
        <f t="shared" si="17"/>
        <v>0</v>
      </c>
      <c r="I51" s="35">
        <f t="shared" si="17"/>
        <v>0</v>
      </c>
      <c r="J51" s="35">
        <f t="shared" si="17"/>
        <v>0</v>
      </c>
      <c r="K51" s="35">
        <f t="shared" si="17"/>
        <v>0</v>
      </c>
      <c r="L51" s="35">
        <f t="shared" si="17"/>
        <v>0</v>
      </c>
      <c r="M51" s="35">
        <f t="shared" si="17"/>
        <v>0</v>
      </c>
      <c r="N51" s="35">
        <f t="shared" si="17"/>
        <v>0</v>
      </c>
      <c r="O51" s="35">
        <f t="shared" si="17"/>
        <v>0</v>
      </c>
      <c r="P51" s="35">
        <f t="shared" si="17"/>
        <v>0</v>
      </c>
      <c r="Q51" s="35">
        <f t="shared" si="17"/>
        <v>0</v>
      </c>
    </row>
    <row r="52" spans="1:17" ht="15.75" x14ac:dyDescent="0.25">
      <c r="A52" s="26" t="s">
        <v>115</v>
      </c>
      <c r="B52" s="27" t="s">
        <v>116</v>
      </c>
      <c r="C52" s="36" t="s">
        <v>117</v>
      </c>
      <c r="D52" s="20">
        <f>E52+F52</f>
        <v>0</v>
      </c>
      <c r="E52" s="21">
        <v>0</v>
      </c>
      <c r="F52" s="20">
        <f>SUM(G52:N52)</f>
        <v>0</v>
      </c>
      <c r="G52" s="21"/>
      <c r="H52" s="21"/>
      <c r="I52" s="21"/>
      <c r="J52" s="21"/>
      <c r="K52" s="21"/>
      <c r="L52" s="21"/>
      <c r="M52" s="21"/>
      <c r="N52" s="21"/>
      <c r="O52" s="21"/>
      <c r="P52" s="21"/>
      <c r="Q52" s="21"/>
    </row>
    <row r="53" spans="1:17" ht="15.75" x14ac:dyDescent="0.25">
      <c r="A53" s="26"/>
      <c r="B53" s="33" t="s">
        <v>118</v>
      </c>
      <c r="C53" s="34" t="s">
        <v>119</v>
      </c>
      <c r="D53" s="35">
        <f t="shared" ref="D53:Q53" si="18">SUM(D54:D59)</f>
        <v>177642</v>
      </c>
      <c r="E53" s="35">
        <f t="shared" si="18"/>
        <v>8842</v>
      </c>
      <c r="F53" s="35">
        <f t="shared" si="18"/>
        <v>168800</v>
      </c>
      <c r="G53" s="35">
        <f t="shared" si="18"/>
        <v>0</v>
      </c>
      <c r="H53" s="35">
        <f t="shared" si="18"/>
        <v>0</v>
      </c>
      <c r="I53" s="35">
        <f t="shared" si="18"/>
        <v>0</v>
      </c>
      <c r="J53" s="35">
        <f t="shared" si="18"/>
        <v>168800</v>
      </c>
      <c r="K53" s="35">
        <f t="shared" si="18"/>
        <v>0</v>
      </c>
      <c r="L53" s="35">
        <f t="shared" si="18"/>
        <v>0</v>
      </c>
      <c r="M53" s="35">
        <f t="shared" si="18"/>
        <v>0</v>
      </c>
      <c r="N53" s="35">
        <f t="shared" si="18"/>
        <v>0</v>
      </c>
      <c r="O53" s="35">
        <f t="shared" si="18"/>
        <v>0</v>
      </c>
      <c r="P53" s="35">
        <f t="shared" si="18"/>
        <v>239399</v>
      </c>
      <c r="Q53" s="35">
        <f t="shared" si="18"/>
        <v>242846</v>
      </c>
    </row>
    <row r="54" spans="1:17" ht="15.75" x14ac:dyDescent="0.25">
      <c r="A54" s="26" t="s">
        <v>120</v>
      </c>
      <c r="B54" s="27">
        <v>3291</v>
      </c>
      <c r="C54" s="36" t="s">
        <v>121</v>
      </c>
      <c r="D54" s="20">
        <f t="shared" ref="D54:D59" si="19">E54+F54</f>
        <v>0</v>
      </c>
      <c r="E54" s="21">
        <v>0</v>
      </c>
      <c r="F54" s="20">
        <f t="shared" ref="F54:F59" si="20">SUM(G54:N54)</f>
        <v>0</v>
      </c>
      <c r="G54" s="21"/>
      <c r="H54" s="21"/>
      <c r="I54" s="21"/>
      <c r="J54" s="21"/>
      <c r="K54" s="21"/>
      <c r="L54" s="21"/>
      <c r="M54" s="21"/>
      <c r="N54" s="21"/>
      <c r="O54" s="21"/>
      <c r="P54" s="21">
        <v>59163</v>
      </c>
      <c r="Q54" s="21">
        <v>60015</v>
      </c>
    </row>
    <row r="55" spans="1:17" ht="15.75" x14ac:dyDescent="0.25">
      <c r="A55" s="26" t="s">
        <v>122</v>
      </c>
      <c r="B55" s="27" t="s">
        <v>123</v>
      </c>
      <c r="C55" s="36" t="s">
        <v>124</v>
      </c>
      <c r="D55" s="20">
        <f t="shared" si="19"/>
        <v>11235</v>
      </c>
      <c r="E55" s="21">
        <v>1435</v>
      </c>
      <c r="F55" s="20">
        <f t="shared" si="20"/>
        <v>9800</v>
      </c>
      <c r="G55" s="21"/>
      <c r="H55" s="21"/>
      <c r="I55" s="21"/>
      <c r="J55" s="21">
        <v>9800</v>
      </c>
      <c r="K55" s="21"/>
      <c r="L55" s="21"/>
      <c r="M55" s="21"/>
      <c r="N55" s="21"/>
      <c r="O55" s="21"/>
      <c r="P55" s="21">
        <v>11399</v>
      </c>
      <c r="Q55" s="21">
        <v>11563</v>
      </c>
    </row>
    <row r="56" spans="1:17" ht="15.75" x14ac:dyDescent="0.25">
      <c r="A56" s="26"/>
      <c r="B56" s="27" t="s">
        <v>125</v>
      </c>
      <c r="C56" s="36" t="s">
        <v>126</v>
      </c>
      <c r="D56" s="20">
        <f t="shared" si="19"/>
        <v>2546</v>
      </c>
      <c r="E56" s="21">
        <v>1546</v>
      </c>
      <c r="F56" s="20">
        <f t="shared" si="20"/>
        <v>1000</v>
      </c>
      <c r="G56" s="21"/>
      <c r="H56" s="21"/>
      <c r="I56" s="21"/>
      <c r="J56" s="21">
        <v>1000</v>
      </c>
      <c r="K56" s="21"/>
      <c r="L56" s="21"/>
      <c r="M56" s="21"/>
      <c r="N56" s="21"/>
      <c r="O56" s="21"/>
      <c r="P56" s="21">
        <v>2583</v>
      </c>
      <c r="Q56" s="21">
        <v>2620</v>
      </c>
    </row>
    <row r="57" spans="1:17" ht="15.75" x14ac:dyDescent="0.25">
      <c r="A57" s="26" t="s">
        <v>127</v>
      </c>
      <c r="B57" s="27" t="s">
        <v>128</v>
      </c>
      <c r="C57" s="36" t="s">
        <v>129</v>
      </c>
      <c r="D57" s="20">
        <f t="shared" si="19"/>
        <v>5120</v>
      </c>
      <c r="E57" s="21">
        <v>120</v>
      </c>
      <c r="F57" s="20">
        <f t="shared" si="20"/>
        <v>5000</v>
      </c>
      <c r="G57" s="21"/>
      <c r="H57" s="21"/>
      <c r="I57" s="21"/>
      <c r="J57" s="21">
        <v>5000</v>
      </c>
      <c r="K57" s="21"/>
      <c r="L57" s="21"/>
      <c r="M57" s="21"/>
      <c r="N57" s="21"/>
      <c r="O57" s="21"/>
      <c r="P57" s="21">
        <v>5195</v>
      </c>
      <c r="Q57" s="21">
        <v>5270</v>
      </c>
    </row>
    <row r="58" spans="1:17" ht="15.75" x14ac:dyDescent="0.25">
      <c r="A58" s="26"/>
      <c r="B58" s="27" t="s">
        <v>130</v>
      </c>
      <c r="C58" s="36" t="s">
        <v>131</v>
      </c>
      <c r="D58" s="20">
        <f t="shared" si="19"/>
        <v>8000</v>
      </c>
      <c r="E58" s="21">
        <v>0</v>
      </c>
      <c r="F58" s="20">
        <f t="shared" si="20"/>
        <v>8000</v>
      </c>
      <c r="G58" s="21"/>
      <c r="H58" s="21"/>
      <c r="I58" s="21"/>
      <c r="J58" s="21">
        <v>8000</v>
      </c>
      <c r="K58" s="21"/>
      <c r="L58" s="21"/>
      <c r="M58" s="21"/>
      <c r="N58" s="21"/>
      <c r="O58" s="21"/>
      <c r="P58" s="21">
        <v>8117</v>
      </c>
      <c r="Q58" s="21">
        <v>8234</v>
      </c>
    </row>
    <row r="59" spans="1:17" ht="15.75" x14ac:dyDescent="0.25">
      <c r="A59" s="26" t="s">
        <v>132</v>
      </c>
      <c r="B59" s="27" t="s">
        <v>133</v>
      </c>
      <c r="C59" s="36" t="s">
        <v>134</v>
      </c>
      <c r="D59" s="20">
        <f t="shared" si="19"/>
        <v>150741</v>
      </c>
      <c r="E59" s="21">
        <v>5741</v>
      </c>
      <c r="F59" s="20">
        <f t="shared" si="20"/>
        <v>145000</v>
      </c>
      <c r="G59" s="21"/>
      <c r="H59" s="21"/>
      <c r="I59" s="21"/>
      <c r="J59" s="21">
        <v>145000</v>
      </c>
      <c r="K59" s="21"/>
      <c r="L59" s="21"/>
      <c r="M59" s="21"/>
      <c r="N59" s="21"/>
      <c r="O59" s="21"/>
      <c r="P59" s="21">
        <v>152942</v>
      </c>
      <c r="Q59" s="21">
        <v>155144</v>
      </c>
    </row>
    <row r="60" spans="1:17" ht="15.75" x14ac:dyDescent="0.25">
      <c r="A60" s="26"/>
      <c r="B60" s="33" t="s">
        <v>135</v>
      </c>
      <c r="C60" s="37" t="s">
        <v>136</v>
      </c>
      <c r="D60" s="35">
        <f t="shared" ref="D60:Q60" si="21">SUM(D61,D64)</f>
        <v>106293</v>
      </c>
      <c r="E60" s="35">
        <f t="shared" si="21"/>
        <v>6293</v>
      </c>
      <c r="F60" s="35">
        <f t="shared" si="21"/>
        <v>100000</v>
      </c>
      <c r="G60" s="35">
        <f t="shared" si="21"/>
        <v>0</v>
      </c>
      <c r="H60" s="35">
        <f t="shared" si="21"/>
        <v>0</v>
      </c>
      <c r="I60" s="35">
        <f t="shared" si="21"/>
        <v>0</v>
      </c>
      <c r="J60" s="35">
        <f t="shared" si="21"/>
        <v>100000</v>
      </c>
      <c r="K60" s="35">
        <f t="shared" si="21"/>
        <v>0</v>
      </c>
      <c r="L60" s="35">
        <f t="shared" si="21"/>
        <v>0</v>
      </c>
      <c r="M60" s="35">
        <f t="shared" si="21"/>
        <v>0</v>
      </c>
      <c r="N60" s="35">
        <f t="shared" si="21"/>
        <v>0</v>
      </c>
      <c r="O60" s="35">
        <f t="shared" si="21"/>
        <v>0</v>
      </c>
      <c r="P60" s="35">
        <f t="shared" si="21"/>
        <v>107844</v>
      </c>
      <c r="Q60" s="35">
        <f t="shared" si="21"/>
        <v>109397</v>
      </c>
    </row>
    <row r="61" spans="1:17" ht="15.75" x14ac:dyDescent="0.25">
      <c r="A61" s="26"/>
      <c r="B61" s="33" t="s">
        <v>137</v>
      </c>
      <c r="C61" s="37" t="s">
        <v>138</v>
      </c>
      <c r="D61" s="35">
        <f t="shared" ref="D61:Q61" si="22">SUM(D62:D63)</f>
        <v>0</v>
      </c>
      <c r="E61" s="35">
        <f t="shared" si="22"/>
        <v>0</v>
      </c>
      <c r="F61" s="35">
        <f t="shared" si="22"/>
        <v>0</v>
      </c>
      <c r="G61" s="35">
        <f t="shared" si="22"/>
        <v>0</v>
      </c>
      <c r="H61" s="35">
        <f t="shared" si="22"/>
        <v>0</v>
      </c>
      <c r="I61" s="35">
        <f t="shared" si="22"/>
        <v>0</v>
      </c>
      <c r="J61" s="35">
        <f t="shared" si="22"/>
        <v>0</v>
      </c>
      <c r="K61" s="35">
        <f t="shared" si="22"/>
        <v>0</v>
      </c>
      <c r="L61" s="35">
        <f t="shared" si="22"/>
        <v>0</v>
      </c>
      <c r="M61" s="35">
        <f t="shared" si="22"/>
        <v>0</v>
      </c>
      <c r="N61" s="35">
        <f t="shared" si="22"/>
        <v>0</v>
      </c>
      <c r="O61" s="35">
        <f t="shared" si="22"/>
        <v>0</v>
      </c>
      <c r="P61" s="35">
        <f t="shared" si="22"/>
        <v>0</v>
      </c>
      <c r="Q61" s="35">
        <f t="shared" si="22"/>
        <v>0</v>
      </c>
    </row>
    <row r="62" spans="1:17" ht="15.75" x14ac:dyDescent="0.25">
      <c r="A62" s="26"/>
      <c r="B62" s="27" t="s">
        <v>139</v>
      </c>
      <c r="C62" s="36" t="s">
        <v>140</v>
      </c>
      <c r="D62" s="20">
        <f>E62+F62</f>
        <v>0</v>
      </c>
      <c r="E62" s="21">
        <v>0</v>
      </c>
      <c r="F62" s="20">
        <f>SUM(G62:N62)</f>
        <v>0</v>
      </c>
      <c r="G62" s="21"/>
      <c r="H62" s="21"/>
      <c r="I62" s="21"/>
      <c r="J62" s="21"/>
      <c r="K62" s="21"/>
      <c r="L62" s="21"/>
      <c r="M62" s="21"/>
      <c r="N62" s="21"/>
      <c r="O62" s="21"/>
      <c r="P62" s="21"/>
      <c r="Q62" s="21"/>
    </row>
    <row r="63" spans="1:17" ht="15.75" x14ac:dyDescent="0.25">
      <c r="A63" s="26"/>
      <c r="B63" s="27" t="s">
        <v>141</v>
      </c>
      <c r="C63" s="36" t="s">
        <v>142</v>
      </c>
      <c r="D63" s="20">
        <f>E63+F63</f>
        <v>0</v>
      </c>
      <c r="E63" s="21">
        <v>0</v>
      </c>
      <c r="F63" s="20">
        <f>SUM(G63:N63)</f>
        <v>0</v>
      </c>
      <c r="G63" s="21"/>
      <c r="H63" s="21"/>
      <c r="I63" s="21"/>
      <c r="J63" s="21"/>
      <c r="K63" s="21"/>
      <c r="L63" s="21"/>
      <c r="M63" s="21"/>
      <c r="N63" s="21"/>
      <c r="O63" s="21"/>
      <c r="P63" s="21"/>
      <c r="Q63" s="21"/>
    </row>
    <row r="64" spans="1:17" ht="15.75" x14ac:dyDescent="0.25">
      <c r="A64" s="26"/>
      <c r="B64" s="33" t="s">
        <v>143</v>
      </c>
      <c r="C64" s="37" t="s">
        <v>144</v>
      </c>
      <c r="D64" s="35">
        <f>SUM(D65:D68)</f>
        <v>106293</v>
      </c>
      <c r="E64" s="35">
        <f t="shared" ref="E64:Q64" si="23">SUM(E65:E68)</f>
        <v>6293</v>
      </c>
      <c r="F64" s="35">
        <f t="shared" si="23"/>
        <v>100000</v>
      </c>
      <c r="G64" s="35">
        <f t="shared" si="23"/>
        <v>0</v>
      </c>
      <c r="H64" s="35">
        <f t="shared" si="23"/>
        <v>0</v>
      </c>
      <c r="I64" s="35">
        <f t="shared" si="23"/>
        <v>0</v>
      </c>
      <c r="J64" s="35">
        <f t="shared" si="23"/>
        <v>100000</v>
      </c>
      <c r="K64" s="35">
        <f t="shared" si="23"/>
        <v>0</v>
      </c>
      <c r="L64" s="35">
        <f t="shared" si="23"/>
        <v>0</v>
      </c>
      <c r="M64" s="35">
        <f t="shared" si="23"/>
        <v>0</v>
      </c>
      <c r="N64" s="35">
        <f t="shared" si="23"/>
        <v>0</v>
      </c>
      <c r="O64" s="35">
        <f t="shared" si="23"/>
        <v>0</v>
      </c>
      <c r="P64" s="35">
        <f t="shared" si="23"/>
        <v>107844</v>
      </c>
      <c r="Q64" s="35">
        <f t="shared" si="23"/>
        <v>109397</v>
      </c>
    </row>
    <row r="65" spans="1:17" ht="15.75" x14ac:dyDescent="0.25">
      <c r="A65" s="26" t="s">
        <v>145</v>
      </c>
      <c r="B65" s="27" t="s">
        <v>146</v>
      </c>
      <c r="C65" s="36" t="s">
        <v>147</v>
      </c>
      <c r="D65" s="20">
        <f>E65+F65</f>
        <v>27980</v>
      </c>
      <c r="E65" s="21">
        <v>2980</v>
      </c>
      <c r="F65" s="20">
        <f>SUM(G65:N65)</f>
        <v>25000</v>
      </c>
      <c r="G65" s="21"/>
      <c r="H65" s="21"/>
      <c r="I65" s="21"/>
      <c r="J65" s="21">
        <v>25000</v>
      </c>
      <c r="K65" s="21"/>
      <c r="L65" s="21"/>
      <c r="M65" s="21"/>
      <c r="N65" s="21"/>
      <c r="O65" s="21"/>
      <c r="P65" s="21">
        <v>28388</v>
      </c>
      <c r="Q65" s="21">
        <v>28797</v>
      </c>
    </row>
    <row r="66" spans="1:17" ht="15.75" x14ac:dyDescent="0.25">
      <c r="A66" s="17"/>
      <c r="B66" s="38" t="s">
        <v>148</v>
      </c>
      <c r="C66" s="39" t="s">
        <v>149</v>
      </c>
      <c r="D66" s="20">
        <f>E66+F66</f>
        <v>0</v>
      </c>
      <c r="E66" s="21">
        <v>0</v>
      </c>
      <c r="F66" s="20">
        <f>SUM(G66:N66)</f>
        <v>0</v>
      </c>
      <c r="G66" s="21"/>
      <c r="H66" s="21"/>
      <c r="I66" s="21"/>
      <c r="J66" s="21">
        <v>0</v>
      </c>
      <c r="K66" s="21"/>
      <c r="L66" s="21"/>
      <c r="M66" s="21"/>
      <c r="N66" s="21"/>
      <c r="O66" s="21"/>
      <c r="P66" s="21">
        <v>0</v>
      </c>
      <c r="Q66" s="21">
        <v>0</v>
      </c>
    </row>
    <row r="67" spans="1:17" ht="15.75" x14ac:dyDescent="0.25">
      <c r="A67" s="17"/>
      <c r="B67" s="18" t="s">
        <v>150</v>
      </c>
      <c r="C67" s="19" t="s">
        <v>151</v>
      </c>
      <c r="D67" s="20">
        <f>E67+F67</f>
        <v>71878</v>
      </c>
      <c r="E67" s="21">
        <v>1878</v>
      </c>
      <c r="F67" s="20">
        <f>SUM(G67:N67)</f>
        <v>70000</v>
      </c>
      <c r="G67" s="21"/>
      <c r="H67" s="21"/>
      <c r="I67" s="21"/>
      <c r="J67" s="21">
        <v>70000</v>
      </c>
      <c r="K67" s="21"/>
      <c r="L67" s="21"/>
      <c r="M67" s="21"/>
      <c r="N67" s="21"/>
      <c r="O67" s="21"/>
      <c r="P67" s="21">
        <v>72927</v>
      </c>
      <c r="Q67" s="21">
        <v>73977</v>
      </c>
    </row>
    <row r="68" spans="1:17" ht="15.75" x14ac:dyDescent="0.25">
      <c r="A68" s="17"/>
      <c r="B68" s="38" t="s">
        <v>152</v>
      </c>
      <c r="C68" s="39" t="s">
        <v>153</v>
      </c>
      <c r="D68" s="20">
        <f>E68+F68</f>
        <v>6435</v>
      </c>
      <c r="E68" s="21">
        <v>1435</v>
      </c>
      <c r="F68" s="20">
        <f>SUM(G68:N68)</f>
        <v>5000</v>
      </c>
      <c r="G68" s="21"/>
      <c r="H68" s="21"/>
      <c r="I68" s="21"/>
      <c r="J68" s="21">
        <v>5000</v>
      </c>
      <c r="K68" s="21"/>
      <c r="L68" s="21"/>
      <c r="M68" s="21"/>
      <c r="N68" s="21"/>
      <c r="O68" s="21"/>
      <c r="P68" s="21">
        <v>6529</v>
      </c>
      <c r="Q68" s="21">
        <v>6623</v>
      </c>
    </row>
    <row r="69" spans="1:17" ht="31.5" x14ac:dyDescent="0.25">
      <c r="A69" s="17"/>
      <c r="B69" s="40" t="s">
        <v>154</v>
      </c>
      <c r="C69" s="41" t="s">
        <v>155</v>
      </c>
      <c r="D69" s="42">
        <f>D70+D72+D74</f>
        <v>0</v>
      </c>
      <c r="E69" s="42">
        <f t="shared" ref="E69:Q69" si="24">E70+E72+E74</f>
        <v>0</v>
      </c>
      <c r="F69" s="42">
        <f t="shared" si="24"/>
        <v>0</v>
      </c>
      <c r="G69" s="42">
        <f t="shared" si="24"/>
        <v>0</v>
      </c>
      <c r="H69" s="42">
        <f t="shared" si="24"/>
        <v>0</v>
      </c>
      <c r="I69" s="42">
        <f t="shared" si="24"/>
        <v>0</v>
      </c>
      <c r="J69" s="42">
        <f t="shared" si="24"/>
        <v>0</v>
      </c>
      <c r="K69" s="42">
        <f t="shared" si="24"/>
        <v>0</v>
      </c>
      <c r="L69" s="42">
        <f t="shared" si="24"/>
        <v>0</v>
      </c>
      <c r="M69" s="42">
        <f t="shared" si="24"/>
        <v>0</v>
      </c>
      <c r="N69" s="42">
        <f t="shared" si="24"/>
        <v>0</v>
      </c>
      <c r="O69" s="42">
        <f t="shared" si="24"/>
        <v>0</v>
      </c>
      <c r="P69" s="42">
        <f t="shared" si="24"/>
        <v>0</v>
      </c>
      <c r="Q69" s="42">
        <f t="shared" si="24"/>
        <v>0</v>
      </c>
    </row>
    <row r="70" spans="1:17" ht="15.75" x14ac:dyDescent="0.25">
      <c r="A70" s="17"/>
      <c r="B70" s="40" t="s">
        <v>156</v>
      </c>
      <c r="C70" s="43" t="s">
        <v>157</v>
      </c>
      <c r="D70" s="42">
        <f t="shared" ref="D70:Q70" si="25">D71</f>
        <v>0</v>
      </c>
      <c r="E70" s="42">
        <f t="shared" si="25"/>
        <v>0</v>
      </c>
      <c r="F70" s="42">
        <f t="shared" si="25"/>
        <v>0</v>
      </c>
      <c r="G70" s="42">
        <f t="shared" si="25"/>
        <v>0</v>
      </c>
      <c r="H70" s="42">
        <f t="shared" si="25"/>
        <v>0</v>
      </c>
      <c r="I70" s="42">
        <f t="shared" si="25"/>
        <v>0</v>
      </c>
      <c r="J70" s="42">
        <f t="shared" si="25"/>
        <v>0</v>
      </c>
      <c r="K70" s="42">
        <f t="shared" si="25"/>
        <v>0</v>
      </c>
      <c r="L70" s="42">
        <f t="shared" si="25"/>
        <v>0</v>
      </c>
      <c r="M70" s="42">
        <f t="shared" si="25"/>
        <v>0</v>
      </c>
      <c r="N70" s="42">
        <f t="shared" si="25"/>
        <v>0</v>
      </c>
      <c r="O70" s="42">
        <f t="shared" si="25"/>
        <v>0</v>
      </c>
      <c r="P70" s="42">
        <f t="shared" si="25"/>
        <v>0</v>
      </c>
      <c r="Q70" s="42">
        <f t="shared" si="25"/>
        <v>0</v>
      </c>
    </row>
    <row r="71" spans="1:17" ht="15.75" x14ac:dyDescent="0.25">
      <c r="A71" s="17"/>
      <c r="B71" s="18" t="s">
        <v>158</v>
      </c>
      <c r="C71" s="19" t="s">
        <v>159</v>
      </c>
      <c r="D71" s="20">
        <f>E71+F71</f>
        <v>0</v>
      </c>
      <c r="E71" s="21"/>
      <c r="F71" s="20">
        <f>SUM(G71:N71)</f>
        <v>0</v>
      </c>
      <c r="G71" s="21"/>
      <c r="H71" s="21"/>
      <c r="I71" s="21"/>
      <c r="J71" s="21"/>
      <c r="K71" s="21"/>
      <c r="L71" s="21"/>
      <c r="M71" s="21"/>
      <c r="N71" s="21"/>
      <c r="O71" s="21"/>
      <c r="P71" s="21"/>
      <c r="Q71" s="21"/>
    </row>
    <row r="72" spans="1:17" ht="15.75" x14ac:dyDescent="0.25">
      <c r="A72" s="17"/>
      <c r="B72" s="40" t="s">
        <v>160</v>
      </c>
      <c r="C72" s="44" t="s">
        <v>161</v>
      </c>
      <c r="D72" s="42">
        <f>D73</f>
        <v>0</v>
      </c>
      <c r="E72" s="42">
        <f t="shared" ref="E72:Q72" si="26">E73</f>
        <v>0</v>
      </c>
      <c r="F72" s="42">
        <f t="shared" si="26"/>
        <v>0</v>
      </c>
      <c r="G72" s="42">
        <f t="shared" si="26"/>
        <v>0</v>
      </c>
      <c r="H72" s="42">
        <f t="shared" si="26"/>
        <v>0</v>
      </c>
      <c r="I72" s="42">
        <f t="shared" si="26"/>
        <v>0</v>
      </c>
      <c r="J72" s="42">
        <f t="shared" si="26"/>
        <v>0</v>
      </c>
      <c r="K72" s="42">
        <f t="shared" si="26"/>
        <v>0</v>
      </c>
      <c r="L72" s="42">
        <f t="shared" si="26"/>
        <v>0</v>
      </c>
      <c r="M72" s="42">
        <f t="shared" si="26"/>
        <v>0</v>
      </c>
      <c r="N72" s="42">
        <f t="shared" si="26"/>
        <v>0</v>
      </c>
      <c r="O72" s="42">
        <f t="shared" si="26"/>
        <v>0</v>
      </c>
      <c r="P72" s="42">
        <f t="shared" si="26"/>
        <v>0</v>
      </c>
      <c r="Q72" s="42">
        <f t="shared" si="26"/>
        <v>0</v>
      </c>
    </row>
    <row r="73" spans="1:17" ht="15.75" x14ac:dyDescent="0.25">
      <c r="A73" s="17"/>
      <c r="B73" s="38" t="s">
        <v>162</v>
      </c>
      <c r="C73" s="39" t="s">
        <v>161</v>
      </c>
      <c r="D73" s="20">
        <f>E73+F73</f>
        <v>0</v>
      </c>
      <c r="E73" s="21"/>
      <c r="F73" s="20">
        <f>SUM(G73:N73)</f>
        <v>0</v>
      </c>
      <c r="G73" s="21"/>
      <c r="H73" s="21"/>
      <c r="I73" s="21"/>
      <c r="J73" s="21"/>
      <c r="K73" s="21"/>
      <c r="L73" s="21"/>
      <c r="M73" s="21"/>
      <c r="N73" s="21"/>
      <c r="O73" s="21"/>
      <c r="P73" s="21"/>
      <c r="Q73" s="21"/>
    </row>
    <row r="74" spans="1:17" ht="15.75" x14ac:dyDescent="0.25">
      <c r="A74" s="17"/>
      <c r="B74" s="40" t="s">
        <v>163</v>
      </c>
      <c r="C74" s="45" t="s">
        <v>164</v>
      </c>
      <c r="D74" s="42">
        <f>D75</f>
        <v>0</v>
      </c>
      <c r="E74" s="42">
        <f t="shared" ref="E74:Q74" si="27">E75</f>
        <v>0</v>
      </c>
      <c r="F74" s="42">
        <f t="shared" si="27"/>
        <v>0</v>
      </c>
      <c r="G74" s="42">
        <f t="shared" si="27"/>
        <v>0</v>
      </c>
      <c r="H74" s="42">
        <f t="shared" si="27"/>
        <v>0</v>
      </c>
      <c r="I74" s="42">
        <f t="shared" si="27"/>
        <v>0</v>
      </c>
      <c r="J74" s="42">
        <f t="shared" si="27"/>
        <v>0</v>
      </c>
      <c r="K74" s="42">
        <f t="shared" si="27"/>
        <v>0</v>
      </c>
      <c r="L74" s="42">
        <f t="shared" si="27"/>
        <v>0</v>
      </c>
      <c r="M74" s="42">
        <f t="shared" si="27"/>
        <v>0</v>
      </c>
      <c r="N74" s="42">
        <f t="shared" si="27"/>
        <v>0</v>
      </c>
      <c r="O74" s="42">
        <f t="shared" si="27"/>
        <v>0</v>
      </c>
      <c r="P74" s="42">
        <f t="shared" si="27"/>
        <v>0</v>
      </c>
      <c r="Q74" s="42">
        <f t="shared" si="27"/>
        <v>0</v>
      </c>
    </row>
    <row r="75" spans="1:17" ht="15.75" x14ac:dyDescent="0.25">
      <c r="A75" s="17"/>
      <c r="B75" s="38" t="s">
        <v>165</v>
      </c>
      <c r="C75" s="39" t="s">
        <v>166</v>
      </c>
      <c r="D75" s="20">
        <f>E75+F75</f>
        <v>0</v>
      </c>
      <c r="E75" s="21"/>
      <c r="F75" s="20">
        <f>SUM(G75:N75)</f>
        <v>0</v>
      </c>
      <c r="G75" s="21"/>
      <c r="H75" s="21"/>
      <c r="I75" s="21"/>
      <c r="J75" s="21"/>
      <c r="K75" s="21"/>
      <c r="L75" s="21"/>
      <c r="M75" s="21"/>
      <c r="N75" s="21"/>
      <c r="O75" s="21"/>
      <c r="P75" s="21"/>
      <c r="Q75" s="21"/>
    </row>
    <row r="76" spans="1:17" ht="31.5" x14ac:dyDescent="0.25">
      <c r="A76" s="17"/>
      <c r="B76" s="40" t="s">
        <v>167</v>
      </c>
      <c r="C76" s="41" t="s">
        <v>168</v>
      </c>
      <c r="D76" s="42">
        <f t="shared" ref="D76:Q76" si="28">D77</f>
        <v>0</v>
      </c>
      <c r="E76" s="42">
        <f t="shared" si="28"/>
        <v>0</v>
      </c>
      <c r="F76" s="42">
        <f t="shared" si="28"/>
        <v>0</v>
      </c>
      <c r="G76" s="42">
        <f t="shared" si="28"/>
        <v>0</v>
      </c>
      <c r="H76" s="42">
        <f t="shared" si="28"/>
        <v>0</v>
      </c>
      <c r="I76" s="42">
        <f t="shared" si="28"/>
        <v>0</v>
      </c>
      <c r="J76" s="42">
        <f t="shared" si="28"/>
        <v>0</v>
      </c>
      <c r="K76" s="42">
        <f t="shared" si="28"/>
        <v>0</v>
      </c>
      <c r="L76" s="42">
        <f t="shared" si="28"/>
        <v>0</v>
      </c>
      <c r="M76" s="42">
        <f t="shared" si="28"/>
        <v>0</v>
      </c>
      <c r="N76" s="42">
        <f t="shared" si="28"/>
        <v>0</v>
      </c>
      <c r="O76" s="42">
        <f t="shared" si="28"/>
        <v>0</v>
      </c>
      <c r="P76" s="42">
        <f t="shared" si="28"/>
        <v>0</v>
      </c>
      <c r="Q76" s="42">
        <f t="shared" si="28"/>
        <v>0</v>
      </c>
    </row>
    <row r="77" spans="1:17" ht="31.5" x14ac:dyDescent="0.25">
      <c r="A77" s="17"/>
      <c r="B77" s="40" t="s">
        <v>169</v>
      </c>
      <c r="C77" s="46" t="s">
        <v>170</v>
      </c>
      <c r="D77" s="42">
        <f>D78+D79</f>
        <v>0</v>
      </c>
      <c r="E77" s="42">
        <f t="shared" ref="E77:Q77" si="29">E78+E79</f>
        <v>0</v>
      </c>
      <c r="F77" s="42">
        <f t="shared" si="29"/>
        <v>0</v>
      </c>
      <c r="G77" s="42">
        <f t="shared" si="29"/>
        <v>0</v>
      </c>
      <c r="H77" s="42">
        <f t="shared" si="29"/>
        <v>0</v>
      </c>
      <c r="I77" s="42">
        <f t="shared" si="29"/>
        <v>0</v>
      </c>
      <c r="J77" s="42">
        <f t="shared" si="29"/>
        <v>0</v>
      </c>
      <c r="K77" s="42">
        <f t="shared" si="29"/>
        <v>0</v>
      </c>
      <c r="L77" s="42">
        <f t="shared" si="29"/>
        <v>0</v>
      </c>
      <c r="M77" s="42">
        <f t="shared" si="29"/>
        <v>0</v>
      </c>
      <c r="N77" s="42">
        <f t="shared" si="29"/>
        <v>0</v>
      </c>
      <c r="O77" s="42">
        <f t="shared" si="29"/>
        <v>0</v>
      </c>
      <c r="P77" s="42">
        <f t="shared" si="29"/>
        <v>0</v>
      </c>
      <c r="Q77" s="42">
        <f t="shared" si="29"/>
        <v>0</v>
      </c>
    </row>
    <row r="78" spans="1:17" ht="15.75" x14ac:dyDescent="0.25">
      <c r="A78" s="17"/>
      <c r="B78" s="18" t="s">
        <v>171</v>
      </c>
      <c r="C78" s="19" t="s">
        <v>172</v>
      </c>
      <c r="D78" s="20">
        <f>E78+F78</f>
        <v>0</v>
      </c>
      <c r="E78" s="21"/>
      <c r="F78" s="20">
        <f>SUM(G78:N78)</f>
        <v>0</v>
      </c>
      <c r="G78" s="21"/>
      <c r="H78" s="21"/>
      <c r="I78" s="21"/>
      <c r="J78" s="21"/>
      <c r="K78" s="21"/>
      <c r="L78" s="21"/>
      <c r="M78" s="21"/>
      <c r="N78" s="21"/>
      <c r="O78" s="21"/>
      <c r="P78" s="21"/>
      <c r="Q78" s="21"/>
    </row>
    <row r="79" spans="1:17" ht="15.75" x14ac:dyDescent="0.25">
      <c r="A79" s="17"/>
      <c r="B79" s="38" t="s">
        <v>173</v>
      </c>
      <c r="C79" s="39" t="s">
        <v>174</v>
      </c>
      <c r="D79" s="20">
        <f>E79+F79</f>
        <v>0</v>
      </c>
      <c r="E79" s="21">
        <v>0</v>
      </c>
      <c r="F79" s="20">
        <f>SUM(G79:N79)</f>
        <v>0</v>
      </c>
      <c r="G79" s="21"/>
      <c r="H79" s="21"/>
      <c r="I79" s="21"/>
      <c r="J79" s="21"/>
      <c r="K79" s="21"/>
      <c r="L79" s="21"/>
      <c r="M79" s="21"/>
      <c r="N79" s="21"/>
      <c r="O79" s="21"/>
      <c r="P79" s="21"/>
      <c r="Q79" s="21"/>
    </row>
    <row r="80" spans="1:17" ht="15.75" x14ac:dyDescent="0.25">
      <c r="A80" s="17"/>
      <c r="B80" s="40" t="s">
        <v>175</v>
      </c>
      <c r="C80" s="43" t="s">
        <v>176</v>
      </c>
      <c r="D80" s="42">
        <f>SUM(D81,D83)</f>
        <v>0</v>
      </c>
      <c r="E80" s="42">
        <f t="shared" ref="E80:Q80" si="30">SUM(E81,E83)</f>
        <v>0</v>
      </c>
      <c r="F80" s="42">
        <f t="shared" si="30"/>
        <v>0</v>
      </c>
      <c r="G80" s="42">
        <f t="shared" si="30"/>
        <v>0</v>
      </c>
      <c r="H80" s="42">
        <f t="shared" si="30"/>
        <v>0</v>
      </c>
      <c r="I80" s="42">
        <f t="shared" si="30"/>
        <v>0</v>
      </c>
      <c r="J80" s="42">
        <f t="shared" si="30"/>
        <v>0</v>
      </c>
      <c r="K80" s="42">
        <f t="shared" si="30"/>
        <v>0</v>
      </c>
      <c r="L80" s="42">
        <f t="shared" si="30"/>
        <v>0</v>
      </c>
      <c r="M80" s="42">
        <f t="shared" si="30"/>
        <v>0</v>
      </c>
      <c r="N80" s="42">
        <f t="shared" si="30"/>
        <v>0</v>
      </c>
      <c r="O80" s="42">
        <f t="shared" si="30"/>
        <v>0</v>
      </c>
      <c r="P80" s="42">
        <f t="shared" si="30"/>
        <v>0</v>
      </c>
      <c r="Q80" s="42">
        <f t="shared" si="30"/>
        <v>0</v>
      </c>
    </row>
    <row r="81" spans="1:17" ht="15.75" x14ac:dyDescent="0.25">
      <c r="A81" s="17"/>
      <c r="B81" s="40" t="s">
        <v>177</v>
      </c>
      <c r="C81" s="43" t="s">
        <v>178</v>
      </c>
      <c r="D81" s="42">
        <f t="shared" ref="D81:Q81" si="31">D82</f>
        <v>0</v>
      </c>
      <c r="E81" s="42">
        <f t="shared" si="31"/>
        <v>0</v>
      </c>
      <c r="F81" s="42">
        <f t="shared" si="31"/>
        <v>0</v>
      </c>
      <c r="G81" s="42">
        <f t="shared" si="31"/>
        <v>0</v>
      </c>
      <c r="H81" s="42">
        <f t="shared" si="31"/>
        <v>0</v>
      </c>
      <c r="I81" s="42">
        <f t="shared" si="31"/>
        <v>0</v>
      </c>
      <c r="J81" s="42">
        <f t="shared" si="31"/>
        <v>0</v>
      </c>
      <c r="K81" s="42">
        <f t="shared" si="31"/>
        <v>0</v>
      </c>
      <c r="L81" s="42">
        <f t="shared" si="31"/>
        <v>0</v>
      </c>
      <c r="M81" s="42">
        <f t="shared" si="31"/>
        <v>0</v>
      </c>
      <c r="N81" s="42">
        <f t="shared" si="31"/>
        <v>0</v>
      </c>
      <c r="O81" s="42">
        <f t="shared" si="31"/>
        <v>0</v>
      </c>
      <c r="P81" s="42">
        <f t="shared" si="31"/>
        <v>0</v>
      </c>
      <c r="Q81" s="42">
        <f t="shared" si="31"/>
        <v>0</v>
      </c>
    </row>
    <row r="82" spans="1:17" ht="15.75" x14ac:dyDescent="0.25">
      <c r="A82" s="17"/>
      <c r="B82" s="18" t="s">
        <v>179</v>
      </c>
      <c r="C82" s="19" t="s">
        <v>180</v>
      </c>
      <c r="D82" s="20">
        <f>E82+F82</f>
        <v>0</v>
      </c>
      <c r="E82" s="21"/>
      <c r="F82" s="20">
        <f>SUM(G82:N82)</f>
        <v>0</v>
      </c>
      <c r="G82" s="21"/>
      <c r="H82" s="21"/>
      <c r="I82" s="21"/>
      <c r="J82" s="21"/>
      <c r="K82" s="21"/>
      <c r="L82" s="21"/>
      <c r="M82" s="21"/>
      <c r="N82" s="21"/>
      <c r="O82" s="21"/>
      <c r="P82" s="21"/>
      <c r="Q82" s="21"/>
    </row>
    <row r="83" spans="1:17" ht="15.75" x14ac:dyDescent="0.25">
      <c r="A83" s="17"/>
      <c r="B83" s="40" t="s">
        <v>181</v>
      </c>
      <c r="C83" s="45" t="s">
        <v>182</v>
      </c>
      <c r="D83" s="42">
        <f>SUM(D84:D86)</f>
        <v>0</v>
      </c>
      <c r="E83" s="42">
        <f t="shared" ref="E83:Q83" si="32">SUM(E84:E86)</f>
        <v>0</v>
      </c>
      <c r="F83" s="42">
        <f t="shared" si="32"/>
        <v>0</v>
      </c>
      <c r="G83" s="42">
        <f t="shared" si="32"/>
        <v>0</v>
      </c>
      <c r="H83" s="42">
        <f t="shared" si="32"/>
        <v>0</v>
      </c>
      <c r="I83" s="42">
        <f t="shared" si="32"/>
        <v>0</v>
      </c>
      <c r="J83" s="42">
        <f t="shared" si="32"/>
        <v>0</v>
      </c>
      <c r="K83" s="42">
        <f t="shared" si="32"/>
        <v>0</v>
      </c>
      <c r="L83" s="42">
        <f t="shared" si="32"/>
        <v>0</v>
      </c>
      <c r="M83" s="42">
        <f t="shared" si="32"/>
        <v>0</v>
      </c>
      <c r="N83" s="42">
        <f t="shared" si="32"/>
        <v>0</v>
      </c>
      <c r="O83" s="42">
        <f t="shared" si="32"/>
        <v>0</v>
      </c>
      <c r="P83" s="42">
        <f t="shared" si="32"/>
        <v>0</v>
      </c>
      <c r="Q83" s="42">
        <f t="shared" si="32"/>
        <v>0</v>
      </c>
    </row>
    <row r="84" spans="1:17" ht="15.75" x14ac:dyDescent="0.25">
      <c r="A84" s="17"/>
      <c r="B84" s="38" t="s">
        <v>183</v>
      </c>
      <c r="C84" s="47" t="s">
        <v>184</v>
      </c>
      <c r="D84" s="20">
        <f>E84+F84</f>
        <v>0</v>
      </c>
      <c r="E84" s="21"/>
      <c r="F84" s="20">
        <f>SUM(G84:N84)</f>
        <v>0</v>
      </c>
      <c r="G84" s="21"/>
      <c r="H84" s="21"/>
      <c r="I84" s="21"/>
      <c r="J84" s="21"/>
      <c r="K84" s="21"/>
      <c r="L84" s="21"/>
      <c r="M84" s="21"/>
      <c r="N84" s="21"/>
      <c r="O84" s="21"/>
      <c r="P84" s="21"/>
      <c r="Q84" s="21"/>
    </row>
    <row r="85" spans="1:17" ht="15.75" x14ac:dyDescent="0.25">
      <c r="A85" s="17"/>
      <c r="B85" s="38" t="s">
        <v>185</v>
      </c>
      <c r="C85" s="47" t="s">
        <v>186</v>
      </c>
      <c r="D85" s="20">
        <f>E85+F85</f>
        <v>0</v>
      </c>
      <c r="E85" s="21"/>
      <c r="F85" s="20">
        <f>SUM(G85:N85)</f>
        <v>0</v>
      </c>
      <c r="G85" s="21"/>
      <c r="H85" s="21"/>
      <c r="I85" s="21"/>
      <c r="J85" s="21"/>
      <c r="K85" s="21"/>
      <c r="L85" s="21"/>
      <c r="M85" s="21"/>
      <c r="N85" s="21"/>
      <c r="O85" s="21"/>
      <c r="P85" s="21"/>
      <c r="Q85" s="21"/>
    </row>
    <row r="86" spans="1:17" ht="15.75" x14ac:dyDescent="0.25">
      <c r="A86" s="17"/>
      <c r="B86" s="38" t="s">
        <v>187</v>
      </c>
      <c r="C86" s="47" t="s">
        <v>188</v>
      </c>
      <c r="D86" s="20">
        <f>E86+F86</f>
        <v>0</v>
      </c>
      <c r="E86" s="21"/>
      <c r="F86" s="20">
        <f>SUM(G86:N86)</f>
        <v>0</v>
      </c>
      <c r="G86" s="21"/>
      <c r="H86" s="21"/>
      <c r="I86" s="21"/>
      <c r="J86" s="21"/>
      <c r="K86" s="21"/>
      <c r="L86" s="21"/>
      <c r="M86" s="21"/>
      <c r="N86" s="21"/>
      <c r="O86" s="21"/>
      <c r="P86" s="21"/>
      <c r="Q86" s="21"/>
    </row>
    <row r="87" spans="1:17" ht="15.75" x14ac:dyDescent="0.25">
      <c r="A87" s="191" t="s">
        <v>189</v>
      </c>
      <c r="B87" s="192"/>
      <c r="C87" s="192"/>
      <c r="D87" s="48">
        <f t="shared" ref="D87:Q87" si="33">D88</f>
        <v>150865</v>
      </c>
      <c r="E87" s="48">
        <f t="shared" si="33"/>
        <v>50865</v>
      </c>
      <c r="F87" s="48">
        <f t="shared" si="33"/>
        <v>100000</v>
      </c>
      <c r="G87" s="48">
        <f t="shared" si="33"/>
        <v>0</v>
      </c>
      <c r="H87" s="48">
        <f t="shared" si="33"/>
        <v>0</v>
      </c>
      <c r="I87" s="48">
        <f t="shared" si="33"/>
        <v>0</v>
      </c>
      <c r="J87" s="48">
        <f t="shared" si="33"/>
        <v>100000</v>
      </c>
      <c r="K87" s="48">
        <f t="shared" si="33"/>
        <v>0</v>
      </c>
      <c r="L87" s="48">
        <f t="shared" si="33"/>
        <v>0</v>
      </c>
      <c r="M87" s="48">
        <f t="shared" si="33"/>
        <v>0</v>
      </c>
      <c r="N87" s="48">
        <f t="shared" si="33"/>
        <v>0</v>
      </c>
      <c r="O87" s="48">
        <f t="shared" si="33"/>
        <v>0</v>
      </c>
      <c r="P87" s="48">
        <f t="shared" si="33"/>
        <v>153068</v>
      </c>
      <c r="Q87" s="48">
        <f t="shared" si="33"/>
        <v>155273</v>
      </c>
    </row>
    <row r="88" spans="1:17" ht="15.75" x14ac:dyDescent="0.25">
      <c r="A88" s="49"/>
      <c r="B88" s="50">
        <v>4</v>
      </c>
      <c r="C88" s="16" t="s">
        <v>190</v>
      </c>
      <c r="D88" s="13">
        <f>D93+D89+D109</f>
        <v>150865</v>
      </c>
      <c r="E88" s="13">
        <f t="shared" ref="E88:Q88" si="34">E93+E89+E109</f>
        <v>50865</v>
      </c>
      <c r="F88" s="13">
        <f t="shared" si="34"/>
        <v>100000</v>
      </c>
      <c r="G88" s="13">
        <f t="shared" si="34"/>
        <v>0</v>
      </c>
      <c r="H88" s="13">
        <f t="shared" si="34"/>
        <v>0</v>
      </c>
      <c r="I88" s="13">
        <f t="shared" si="34"/>
        <v>0</v>
      </c>
      <c r="J88" s="13">
        <f t="shared" si="34"/>
        <v>100000</v>
      </c>
      <c r="K88" s="13">
        <f t="shared" si="34"/>
        <v>0</v>
      </c>
      <c r="L88" s="13">
        <f t="shared" si="34"/>
        <v>0</v>
      </c>
      <c r="M88" s="13">
        <f t="shared" si="34"/>
        <v>0</v>
      </c>
      <c r="N88" s="13">
        <f t="shared" si="34"/>
        <v>0</v>
      </c>
      <c r="O88" s="13">
        <f t="shared" si="34"/>
        <v>0</v>
      </c>
      <c r="P88" s="13">
        <f t="shared" si="34"/>
        <v>153068</v>
      </c>
      <c r="Q88" s="13">
        <f t="shared" si="34"/>
        <v>155273</v>
      </c>
    </row>
    <row r="89" spans="1:17" ht="15.75" x14ac:dyDescent="0.25">
      <c r="A89" s="49"/>
      <c r="B89" s="50">
        <v>41</v>
      </c>
      <c r="C89" s="51" t="s">
        <v>191</v>
      </c>
      <c r="D89" s="13">
        <f>D90</f>
        <v>0</v>
      </c>
      <c r="E89" s="13">
        <f t="shared" ref="E89:Q89" si="35">E90</f>
        <v>0</v>
      </c>
      <c r="F89" s="13">
        <f t="shared" si="35"/>
        <v>0</v>
      </c>
      <c r="G89" s="13">
        <f t="shared" si="35"/>
        <v>0</v>
      </c>
      <c r="H89" s="13">
        <f t="shared" si="35"/>
        <v>0</v>
      </c>
      <c r="I89" s="13">
        <f t="shared" si="35"/>
        <v>0</v>
      </c>
      <c r="J89" s="13">
        <f t="shared" si="35"/>
        <v>0</v>
      </c>
      <c r="K89" s="13">
        <f t="shared" si="35"/>
        <v>0</v>
      </c>
      <c r="L89" s="13">
        <f t="shared" si="35"/>
        <v>0</v>
      </c>
      <c r="M89" s="13">
        <f t="shared" si="35"/>
        <v>0</v>
      </c>
      <c r="N89" s="13">
        <f t="shared" si="35"/>
        <v>0</v>
      </c>
      <c r="O89" s="13">
        <f t="shared" si="35"/>
        <v>0</v>
      </c>
      <c r="P89" s="13">
        <f t="shared" si="35"/>
        <v>0</v>
      </c>
      <c r="Q89" s="13">
        <f t="shared" si="35"/>
        <v>0</v>
      </c>
    </row>
    <row r="90" spans="1:17" ht="15.75" x14ac:dyDescent="0.25">
      <c r="A90" s="49"/>
      <c r="B90" s="50">
        <v>412</v>
      </c>
      <c r="C90" s="51" t="s">
        <v>192</v>
      </c>
      <c r="D90" s="13">
        <f>D91+D92</f>
        <v>0</v>
      </c>
      <c r="E90" s="13">
        <f t="shared" ref="E90:Q90" si="36">E91+E92</f>
        <v>0</v>
      </c>
      <c r="F90" s="13">
        <f t="shared" si="36"/>
        <v>0</v>
      </c>
      <c r="G90" s="13">
        <f t="shared" si="36"/>
        <v>0</v>
      </c>
      <c r="H90" s="13">
        <f t="shared" si="36"/>
        <v>0</v>
      </c>
      <c r="I90" s="13">
        <f t="shared" si="36"/>
        <v>0</v>
      </c>
      <c r="J90" s="13">
        <f t="shared" si="36"/>
        <v>0</v>
      </c>
      <c r="K90" s="13">
        <f t="shared" si="36"/>
        <v>0</v>
      </c>
      <c r="L90" s="13">
        <f t="shared" si="36"/>
        <v>0</v>
      </c>
      <c r="M90" s="13">
        <f t="shared" si="36"/>
        <v>0</v>
      </c>
      <c r="N90" s="13">
        <f t="shared" si="36"/>
        <v>0</v>
      </c>
      <c r="O90" s="13">
        <f t="shared" si="36"/>
        <v>0</v>
      </c>
      <c r="P90" s="13">
        <f t="shared" si="36"/>
        <v>0</v>
      </c>
      <c r="Q90" s="13">
        <f t="shared" si="36"/>
        <v>0</v>
      </c>
    </row>
    <row r="91" spans="1:17" ht="15.75" x14ac:dyDescent="0.25">
      <c r="A91" s="49"/>
      <c r="B91" s="38" t="s">
        <v>193</v>
      </c>
      <c r="C91" s="47" t="s">
        <v>194</v>
      </c>
      <c r="D91" s="20">
        <f>E91+F91</f>
        <v>0</v>
      </c>
      <c r="E91" s="21"/>
      <c r="F91" s="20">
        <f>SUM(G91:N91)</f>
        <v>0</v>
      </c>
      <c r="G91" s="21"/>
      <c r="H91" s="21"/>
      <c r="I91" s="21"/>
      <c r="J91" s="21"/>
      <c r="K91" s="21"/>
      <c r="L91" s="21"/>
      <c r="M91" s="21"/>
      <c r="N91" s="21"/>
      <c r="O91" s="21"/>
      <c r="P91" s="21"/>
      <c r="Q91" s="21"/>
    </row>
    <row r="92" spans="1:17" ht="15.75" x14ac:dyDescent="0.25">
      <c r="A92" s="49"/>
      <c r="B92" s="38" t="s">
        <v>195</v>
      </c>
      <c r="C92" s="47" t="s">
        <v>196</v>
      </c>
      <c r="D92" s="20">
        <f>E92+F92</f>
        <v>0</v>
      </c>
      <c r="E92" s="21"/>
      <c r="F92" s="20">
        <f>SUM(G92:N92)</f>
        <v>0</v>
      </c>
      <c r="G92" s="21"/>
      <c r="H92" s="21"/>
      <c r="I92" s="21"/>
      <c r="J92" s="21"/>
      <c r="K92" s="21"/>
      <c r="L92" s="21"/>
      <c r="M92" s="21"/>
      <c r="N92" s="21"/>
      <c r="O92" s="21"/>
      <c r="P92" s="21"/>
      <c r="Q92" s="21"/>
    </row>
    <row r="93" spans="1:17" ht="31.5" x14ac:dyDescent="0.25">
      <c r="A93" s="49"/>
      <c r="B93" s="50">
        <v>42</v>
      </c>
      <c r="C93" s="52" t="s">
        <v>197</v>
      </c>
      <c r="D93" s="13">
        <f>SUM(D94,D96,D104,D106)</f>
        <v>150865</v>
      </c>
      <c r="E93" s="13">
        <f t="shared" ref="E93:Q93" si="37">SUM(E94,E96,E104,E106)</f>
        <v>50865</v>
      </c>
      <c r="F93" s="13">
        <f t="shared" si="37"/>
        <v>100000</v>
      </c>
      <c r="G93" s="13">
        <f t="shared" si="37"/>
        <v>0</v>
      </c>
      <c r="H93" s="13">
        <f t="shared" si="37"/>
        <v>0</v>
      </c>
      <c r="I93" s="13">
        <f t="shared" si="37"/>
        <v>0</v>
      </c>
      <c r="J93" s="13">
        <f t="shared" si="37"/>
        <v>100000</v>
      </c>
      <c r="K93" s="13">
        <f t="shared" si="37"/>
        <v>0</v>
      </c>
      <c r="L93" s="13">
        <f t="shared" si="37"/>
        <v>0</v>
      </c>
      <c r="M93" s="13">
        <f t="shared" si="37"/>
        <v>0</v>
      </c>
      <c r="N93" s="13">
        <f t="shared" si="37"/>
        <v>0</v>
      </c>
      <c r="O93" s="13">
        <f t="shared" si="37"/>
        <v>0</v>
      </c>
      <c r="P93" s="13">
        <f t="shared" si="37"/>
        <v>153068</v>
      </c>
      <c r="Q93" s="13">
        <f t="shared" si="37"/>
        <v>155273</v>
      </c>
    </row>
    <row r="94" spans="1:17" ht="15.75" x14ac:dyDescent="0.25">
      <c r="A94" s="49"/>
      <c r="B94" s="50">
        <v>421</v>
      </c>
      <c r="C94" s="16" t="s">
        <v>198</v>
      </c>
      <c r="D94" s="13">
        <f t="shared" ref="D94:Q94" si="38">D95</f>
        <v>0</v>
      </c>
      <c r="E94" s="13">
        <f t="shared" si="38"/>
        <v>0</v>
      </c>
      <c r="F94" s="13">
        <f t="shared" si="38"/>
        <v>0</v>
      </c>
      <c r="G94" s="13">
        <f t="shared" si="38"/>
        <v>0</v>
      </c>
      <c r="H94" s="13">
        <f t="shared" si="38"/>
        <v>0</v>
      </c>
      <c r="I94" s="13">
        <f t="shared" si="38"/>
        <v>0</v>
      </c>
      <c r="J94" s="13">
        <f t="shared" si="38"/>
        <v>0</v>
      </c>
      <c r="K94" s="13">
        <f t="shared" si="38"/>
        <v>0</v>
      </c>
      <c r="L94" s="13">
        <f t="shared" si="38"/>
        <v>0</v>
      </c>
      <c r="M94" s="13">
        <f t="shared" si="38"/>
        <v>0</v>
      </c>
      <c r="N94" s="13">
        <f t="shared" si="38"/>
        <v>0</v>
      </c>
      <c r="O94" s="13">
        <f t="shared" si="38"/>
        <v>0</v>
      </c>
      <c r="P94" s="13">
        <f t="shared" si="38"/>
        <v>0</v>
      </c>
      <c r="Q94" s="13">
        <f t="shared" si="38"/>
        <v>0</v>
      </c>
    </row>
    <row r="95" spans="1:17" ht="15.75" x14ac:dyDescent="0.25">
      <c r="A95" s="53" t="s">
        <v>199</v>
      </c>
      <c r="B95" s="54" t="s">
        <v>200</v>
      </c>
      <c r="C95" s="55" t="s">
        <v>201</v>
      </c>
      <c r="D95" s="20">
        <f>E95+F95</f>
        <v>0</v>
      </c>
      <c r="E95" s="21"/>
      <c r="F95" s="20">
        <f>SUM(G95:N95)</f>
        <v>0</v>
      </c>
      <c r="G95" s="21"/>
      <c r="H95" s="21"/>
      <c r="I95" s="21"/>
      <c r="J95" s="21"/>
      <c r="K95" s="21"/>
      <c r="L95" s="21"/>
      <c r="M95" s="21"/>
      <c r="N95" s="21"/>
      <c r="O95" s="21"/>
      <c r="P95" s="21"/>
      <c r="Q95" s="21"/>
    </row>
    <row r="96" spans="1:17" ht="15.75" x14ac:dyDescent="0.25">
      <c r="A96" s="53"/>
      <c r="B96" s="56" t="s">
        <v>202</v>
      </c>
      <c r="C96" s="16" t="s">
        <v>203</v>
      </c>
      <c r="D96" s="57">
        <f t="shared" ref="D96:Q96" si="39">SUM(D97:D103)</f>
        <v>150865</v>
      </c>
      <c r="E96" s="57">
        <f t="shared" si="39"/>
        <v>50865</v>
      </c>
      <c r="F96" s="57">
        <f t="shared" si="39"/>
        <v>100000</v>
      </c>
      <c r="G96" s="57">
        <f t="shared" si="39"/>
        <v>0</v>
      </c>
      <c r="H96" s="57">
        <f t="shared" si="39"/>
        <v>0</v>
      </c>
      <c r="I96" s="57">
        <f t="shared" si="39"/>
        <v>0</v>
      </c>
      <c r="J96" s="57">
        <f t="shared" si="39"/>
        <v>100000</v>
      </c>
      <c r="K96" s="57">
        <f t="shared" si="39"/>
        <v>0</v>
      </c>
      <c r="L96" s="57">
        <f t="shared" si="39"/>
        <v>0</v>
      </c>
      <c r="M96" s="57">
        <f t="shared" si="39"/>
        <v>0</v>
      </c>
      <c r="N96" s="57">
        <f t="shared" si="39"/>
        <v>0</v>
      </c>
      <c r="O96" s="57">
        <f t="shared" si="39"/>
        <v>0</v>
      </c>
      <c r="P96" s="57">
        <f t="shared" si="39"/>
        <v>153068</v>
      </c>
      <c r="Q96" s="57">
        <f t="shared" si="39"/>
        <v>155273</v>
      </c>
    </row>
    <row r="97" spans="1:17" ht="15.75" x14ac:dyDescent="0.25">
      <c r="A97" s="53" t="s">
        <v>204</v>
      </c>
      <c r="B97" s="58" t="s">
        <v>205</v>
      </c>
      <c r="C97" s="59" t="s">
        <v>206</v>
      </c>
      <c r="D97" s="20">
        <f t="shared" ref="D97:D103" si="40">E97+F97</f>
        <v>90865</v>
      </c>
      <c r="E97" s="21">
        <v>50865</v>
      </c>
      <c r="F97" s="20">
        <f t="shared" ref="F97:F103" si="41">SUM(G97:N97)</f>
        <v>40000</v>
      </c>
      <c r="G97" s="21"/>
      <c r="H97" s="21"/>
      <c r="I97" s="21"/>
      <c r="J97" s="21">
        <v>40000</v>
      </c>
      <c r="K97" s="21"/>
      <c r="L97" s="21"/>
      <c r="M97" s="21"/>
      <c r="N97" s="21"/>
      <c r="O97" s="21"/>
      <c r="P97" s="21">
        <v>92192</v>
      </c>
      <c r="Q97" s="21">
        <v>93520</v>
      </c>
    </row>
    <row r="98" spans="1:17" ht="15.75" x14ac:dyDescent="0.25">
      <c r="A98" s="53"/>
      <c r="B98" s="60" t="s">
        <v>207</v>
      </c>
      <c r="C98" s="39" t="s">
        <v>208</v>
      </c>
      <c r="D98" s="20">
        <f t="shared" si="40"/>
        <v>0</v>
      </c>
      <c r="E98" s="21">
        <v>0</v>
      </c>
      <c r="F98" s="20">
        <f t="shared" si="41"/>
        <v>0</v>
      </c>
      <c r="G98" s="21"/>
      <c r="H98" s="21"/>
      <c r="I98" s="21"/>
      <c r="J98" s="21"/>
      <c r="K98" s="21"/>
      <c r="L98" s="21"/>
      <c r="M98" s="21"/>
      <c r="N98" s="21"/>
      <c r="O98" s="21"/>
      <c r="P98" s="21"/>
      <c r="Q98" s="21"/>
    </row>
    <row r="99" spans="1:17" ht="15.75" x14ac:dyDescent="0.25">
      <c r="A99" s="53"/>
      <c r="B99" s="60" t="s">
        <v>209</v>
      </c>
      <c r="C99" s="39" t="s">
        <v>210</v>
      </c>
      <c r="D99" s="20">
        <f t="shared" si="40"/>
        <v>0</v>
      </c>
      <c r="E99" s="21"/>
      <c r="F99" s="20">
        <f t="shared" si="41"/>
        <v>0</v>
      </c>
      <c r="G99" s="21"/>
      <c r="H99" s="21"/>
      <c r="I99" s="21"/>
      <c r="J99" s="21"/>
      <c r="K99" s="21"/>
      <c r="L99" s="21"/>
      <c r="M99" s="21"/>
      <c r="N99" s="21"/>
      <c r="O99" s="21"/>
      <c r="P99" s="21"/>
      <c r="Q99" s="21"/>
    </row>
    <row r="100" spans="1:17" ht="15.75" x14ac:dyDescent="0.25">
      <c r="A100" s="53"/>
      <c r="B100" s="60" t="s">
        <v>211</v>
      </c>
      <c r="C100" s="39" t="s">
        <v>212</v>
      </c>
      <c r="D100" s="20">
        <f t="shared" si="40"/>
        <v>0</v>
      </c>
      <c r="E100" s="21"/>
      <c r="F100" s="20">
        <f t="shared" si="41"/>
        <v>0</v>
      </c>
      <c r="G100" s="21"/>
      <c r="H100" s="21"/>
      <c r="I100" s="21"/>
      <c r="J100" s="21"/>
      <c r="K100" s="21"/>
      <c r="L100" s="21"/>
      <c r="M100" s="21"/>
      <c r="N100" s="21"/>
      <c r="O100" s="21"/>
      <c r="P100" s="21"/>
      <c r="Q100" s="21"/>
    </row>
    <row r="101" spans="1:17" ht="15.75" x14ac:dyDescent="0.25">
      <c r="A101" s="53"/>
      <c r="B101" s="60" t="s">
        <v>213</v>
      </c>
      <c r="C101" s="39" t="s">
        <v>214</v>
      </c>
      <c r="D101" s="20">
        <f t="shared" si="40"/>
        <v>0</v>
      </c>
      <c r="E101" s="21"/>
      <c r="F101" s="20">
        <f t="shared" si="41"/>
        <v>0</v>
      </c>
      <c r="G101" s="21"/>
      <c r="H101" s="21"/>
      <c r="I101" s="21"/>
      <c r="J101" s="21"/>
      <c r="K101" s="21"/>
      <c r="L101" s="21"/>
      <c r="M101" s="21"/>
      <c r="N101" s="21"/>
      <c r="O101" s="21"/>
      <c r="P101" s="21"/>
      <c r="Q101" s="21"/>
    </row>
    <row r="102" spans="1:17" ht="15.75" x14ac:dyDescent="0.25">
      <c r="A102" s="53"/>
      <c r="B102" s="60" t="s">
        <v>215</v>
      </c>
      <c r="C102" s="39" t="s">
        <v>216</v>
      </c>
      <c r="D102" s="20">
        <f t="shared" si="40"/>
        <v>0</v>
      </c>
      <c r="E102" s="21"/>
      <c r="F102" s="20">
        <f t="shared" si="41"/>
        <v>0</v>
      </c>
      <c r="G102" s="21"/>
      <c r="H102" s="21"/>
      <c r="I102" s="21"/>
      <c r="J102" s="21"/>
      <c r="K102" s="21"/>
      <c r="L102" s="21"/>
      <c r="M102" s="21"/>
      <c r="N102" s="21"/>
      <c r="O102" s="21"/>
      <c r="P102" s="21"/>
      <c r="Q102" s="21"/>
    </row>
    <row r="103" spans="1:17" ht="15.75" x14ac:dyDescent="0.25">
      <c r="A103" s="53" t="s">
        <v>217</v>
      </c>
      <c r="B103" s="58" t="s">
        <v>218</v>
      </c>
      <c r="C103" s="59" t="s">
        <v>219</v>
      </c>
      <c r="D103" s="20">
        <f t="shared" si="40"/>
        <v>60000</v>
      </c>
      <c r="E103" s="21"/>
      <c r="F103" s="20">
        <f t="shared" si="41"/>
        <v>60000</v>
      </c>
      <c r="G103" s="21"/>
      <c r="H103" s="21"/>
      <c r="I103" s="21"/>
      <c r="J103" s="21">
        <v>60000</v>
      </c>
      <c r="K103" s="21"/>
      <c r="L103" s="21"/>
      <c r="M103" s="21"/>
      <c r="N103" s="21"/>
      <c r="O103" s="21"/>
      <c r="P103" s="21">
        <v>60876</v>
      </c>
      <c r="Q103" s="21">
        <v>61753</v>
      </c>
    </row>
    <row r="104" spans="1:17" ht="15.75" x14ac:dyDescent="0.25">
      <c r="A104" s="61"/>
      <c r="B104" s="56" t="s">
        <v>220</v>
      </c>
      <c r="C104" s="51" t="s">
        <v>221</v>
      </c>
      <c r="D104" s="42">
        <f>D105</f>
        <v>0</v>
      </c>
      <c r="E104" s="42">
        <f t="shared" ref="E104:Q104" si="42">E105</f>
        <v>0</v>
      </c>
      <c r="F104" s="42">
        <f t="shared" si="42"/>
        <v>0</v>
      </c>
      <c r="G104" s="42">
        <f t="shared" si="42"/>
        <v>0</v>
      </c>
      <c r="H104" s="42">
        <f t="shared" si="42"/>
        <v>0</v>
      </c>
      <c r="I104" s="42">
        <f t="shared" si="42"/>
        <v>0</v>
      </c>
      <c r="J104" s="42">
        <f t="shared" si="42"/>
        <v>0</v>
      </c>
      <c r="K104" s="42">
        <f t="shared" si="42"/>
        <v>0</v>
      </c>
      <c r="L104" s="42">
        <f t="shared" si="42"/>
        <v>0</v>
      </c>
      <c r="M104" s="42">
        <f t="shared" si="42"/>
        <v>0</v>
      </c>
      <c r="N104" s="42">
        <f t="shared" si="42"/>
        <v>0</v>
      </c>
      <c r="O104" s="42">
        <f t="shared" si="42"/>
        <v>0</v>
      </c>
      <c r="P104" s="42">
        <f t="shared" si="42"/>
        <v>0</v>
      </c>
      <c r="Q104" s="42">
        <f t="shared" si="42"/>
        <v>0</v>
      </c>
    </row>
    <row r="105" spans="1:17" ht="15.75" x14ac:dyDescent="0.25">
      <c r="A105" s="61"/>
      <c r="B105" s="60" t="s">
        <v>222</v>
      </c>
      <c r="C105" s="39" t="s">
        <v>223</v>
      </c>
      <c r="D105" s="20">
        <f>E105+F105</f>
        <v>0</v>
      </c>
      <c r="E105" s="21"/>
      <c r="F105" s="20">
        <f>SUM(G105:N105)</f>
        <v>0</v>
      </c>
      <c r="G105" s="21"/>
      <c r="H105" s="21"/>
      <c r="I105" s="21"/>
      <c r="J105" s="21"/>
      <c r="K105" s="21"/>
      <c r="L105" s="21"/>
      <c r="M105" s="21"/>
      <c r="N105" s="21"/>
      <c r="O105" s="21"/>
      <c r="P105" s="21"/>
      <c r="Q105" s="21"/>
    </row>
    <row r="106" spans="1:17" ht="15.75" x14ac:dyDescent="0.25">
      <c r="A106" s="61"/>
      <c r="B106" s="56" t="s">
        <v>224</v>
      </c>
      <c r="C106" s="51" t="s">
        <v>225</v>
      </c>
      <c r="D106" s="42">
        <f>D107+D108</f>
        <v>0</v>
      </c>
      <c r="E106" s="42">
        <f t="shared" ref="E106:Q106" si="43">E107+E108</f>
        <v>0</v>
      </c>
      <c r="F106" s="42">
        <f t="shared" si="43"/>
        <v>0</v>
      </c>
      <c r="G106" s="42">
        <f t="shared" si="43"/>
        <v>0</v>
      </c>
      <c r="H106" s="42">
        <f t="shared" si="43"/>
        <v>0</v>
      </c>
      <c r="I106" s="42">
        <f t="shared" si="43"/>
        <v>0</v>
      </c>
      <c r="J106" s="42">
        <f t="shared" si="43"/>
        <v>0</v>
      </c>
      <c r="K106" s="42">
        <f t="shared" si="43"/>
        <v>0</v>
      </c>
      <c r="L106" s="42">
        <f t="shared" si="43"/>
        <v>0</v>
      </c>
      <c r="M106" s="42">
        <f t="shared" si="43"/>
        <v>0</v>
      </c>
      <c r="N106" s="42">
        <f t="shared" si="43"/>
        <v>0</v>
      </c>
      <c r="O106" s="42">
        <f t="shared" si="43"/>
        <v>0</v>
      </c>
      <c r="P106" s="42">
        <f t="shared" si="43"/>
        <v>0</v>
      </c>
      <c r="Q106" s="42">
        <f t="shared" si="43"/>
        <v>0</v>
      </c>
    </row>
    <row r="107" spans="1:17" ht="15.75" x14ac:dyDescent="0.25">
      <c r="A107" s="61"/>
      <c r="B107" s="60" t="s">
        <v>226</v>
      </c>
      <c r="C107" s="39" t="s">
        <v>227</v>
      </c>
      <c r="D107" s="20">
        <f>E107+F107</f>
        <v>0</v>
      </c>
      <c r="E107" s="21"/>
      <c r="F107" s="20">
        <f>SUM(G107:N107)</f>
        <v>0</v>
      </c>
      <c r="G107" s="21"/>
      <c r="H107" s="21"/>
      <c r="I107" s="21"/>
      <c r="J107" s="21"/>
      <c r="K107" s="21"/>
      <c r="L107" s="21"/>
      <c r="M107" s="21"/>
      <c r="N107" s="21"/>
      <c r="O107" s="21"/>
      <c r="P107" s="21"/>
      <c r="Q107" s="21"/>
    </row>
    <row r="108" spans="1:17" ht="15.75" x14ac:dyDescent="0.25">
      <c r="A108" s="61"/>
      <c r="B108" s="60" t="s">
        <v>228</v>
      </c>
      <c r="C108" s="39" t="s">
        <v>229</v>
      </c>
      <c r="D108" s="20">
        <f>E108+F108</f>
        <v>0</v>
      </c>
      <c r="E108" s="21"/>
      <c r="F108" s="20">
        <f>SUM(G108:N108)</f>
        <v>0</v>
      </c>
      <c r="G108" s="21"/>
      <c r="H108" s="21"/>
      <c r="I108" s="21"/>
      <c r="J108" s="21"/>
      <c r="K108" s="21"/>
      <c r="L108" s="21"/>
      <c r="M108" s="21"/>
      <c r="N108" s="21"/>
      <c r="O108" s="21"/>
      <c r="P108" s="21"/>
      <c r="Q108" s="21"/>
    </row>
    <row r="109" spans="1:17" ht="15.75" x14ac:dyDescent="0.25">
      <c r="A109" s="61"/>
      <c r="B109" s="56" t="s">
        <v>230</v>
      </c>
      <c r="C109" s="51" t="s">
        <v>231</v>
      </c>
      <c r="D109" s="42">
        <f>SUM(D110:D111)</f>
        <v>0</v>
      </c>
      <c r="E109" s="42">
        <f t="shared" ref="E109:Q109" si="44">SUM(E110:E111)</f>
        <v>0</v>
      </c>
      <c r="F109" s="42">
        <f t="shared" si="44"/>
        <v>0</v>
      </c>
      <c r="G109" s="42">
        <f t="shared" si="44"/>
        <v>0</v>
      </c>
      <c r="H109" s="42">
        <f t="shared" si="44"/>
        <v>0</v>
      </c>
      <c r="I109" s="42">
        <f t="shared" si="44"/>
        <v>0</v>
      </c>
      <c r="J109" s="42">
        <f t="shared" si="44"/>
        <v>0</v>
      </c>
      <c r="K109" s="42">
        <f t="shared" si="44"/>
        <v>0</v>
      </c>
      <c r="L109" s="42">
        <f t="shared" si="44"/>
        <v>0</v>
      </c>
      <c r="M109" s="42">
        <f t="shared" si="44"/>
        <v>0</v>
      </c>
      <c r="N109" s="42">
        <f t="shared" si="44"/>
        <v>0</v>
      </c>
      <c r="O109" s="42">
        <f t="shared" si="44"/>
        <v>0</v>
      </c>
      <c r="P109" s="42">
        <f t="shared" si="44"/>
        <v>0</v>
      </c>
      <c r="Q109" s="42">
        <f t="shared" si="44"/>
        <v>0</v>
      </c>
    </row>
    <row r="110" spans="1:17" ht="15.75" x14ac:dyDescent="0.25">
      <c r="A110" s="61"/>
      <c r="B110" s="60" t="s">
        <v>232</v>
      </c>
      <c r="C110" s="39" t="s">
        <v>233</v>
      </c>
      <c r="D110" s="20">
        <f>E110+F110</f>
        <v>0</v>
      </c>
      <c r="E110" s="21"/>
      <c r="F110" s="20">
        <f>SUM(G110:N110)</f>
        <v>0</v>
      </c>
      <c r="G110" s="21"/>
      <c r="H110" s="21"/>
      <c r="I110" s="21"/>
      <c r="J110" s="21"/>
      <c r="K110" s="21"/>
      <c r="L110" s="21"/>
      <c r="M110" s="21"/>
      <c r="N110" s="21"/>
      <c r="O110" s="21"/>
      <c r="P110" s="21"/>
      <c r="Q110" s="21"/>
    </row>
    <row r="111" spans="1:17" ht="15.75" x14ac:dyDescent="0.25">
      <c r="A111" s="61"/>
      <c r="B111" s="60" t="s">
        <v>234</v>
      </c>
      <c r="C111" s="39" t="s">
        <v>235</v>
      </c>
      <c r="D111" s="20">
        <f>E111+F111</f>
        <v>0</v>
      </c>
      <c r="E111" s="21"/>
      <c r="F111" s="20">
        <f>SUM(G111:N111)</f>
        <v>0</v>
      </c>
      <c r="G111" s="21"/>
      <c r="H111" s="21"/>
      <c r="I111" s="21"/>
      <c r="J111" s="21"/>
      <c r="K111" s="21"/>
      <c r="L111" s="21"/>
      <c r="M111" s="21"/>
      <c r="N111" s="21"/>
      <c r="O111" s="21"/>
      <c r="P111" s="21"/>
      <c r="Q111" s="21"/>
    </row>
    <row r="112" spans="1:17" ht="15.75" x14ac:dyDescent="0.25">
      <c r="A112" s="193" t="s">
        <v>236</v>
      </c>
      <c r="B112" s="194"/>
      <c r="C112" s="195"/>
      <c r="D112" s="48">
        <f t="shared" ref="D112:Q112" si="45">SUM(D113,D118,D123,D128,D133,D138,D143,D150,D164)</f>
        <v>410174</v>
      </c>
      <c r="E112" s="48">
        <f t="shared" si="45"/>
        <v>409324</v>
      </c>
      <c r="F112" s="48">
        <f t="shared" si="45"/>
        <v>850</v>
      </c>
      <c r="G112" s="48">
        <f t="shared" si="45"/>
        <v>0</v>
      </c>
      <c r="H112" s="48">
        <f t="shared" si="45"/>
        <v>0</v>
      </c>
      <c r="I112" s="48">
        <f t="shared" si="45"/>
        <v>0</v>
      </c>
      <c r="J112" s="48">
        <f t="shared" si="45"/>
        <v>850</v>
      </c>
      <c r="K112" s="48">
        <f t="shared" si="45"/>
        <v>0</v>
      </c>
      <c r="L112" s="48">
        <f t="shared" si="45"/>
        <v>0</v>
      </c>
      <c r="M112" s="48">
        <f t="shared" si="45"/>
        <v>0</v>
      </c>
      <c r="N112" s="48">
        <f t="shared" si="45"/>
        <v>0</v>
      </c>
      <c r="O112" s="48">
        <f t="shared" si="45"/>
        <v>0</v>
      </c>
      <c r="P112" s="48">
        <f t="shared" si="45"/>
        <v>356999</v>
      </c>
      <c r="Q112" s="48">
        <f t="shared" si="45"/>
        <v>362139</v>
      </c>
    </row>
    <row r="113" spans="1:17" ht="15.75" x14ac:dyDescent="0.25">
      <c r="A113" s="193" t="s">
        <v>237</v>
      </c>
      <c r="B113" s="194"/>
      <c r="C113" s="195"/>
      <c r="D113" s="48">
        <f t="shared" ref="D113:Q116" si="46">D114</f>
        <v>58312</v>
      </c>
      <c r="E113" s="48">
        <f t="shared" si="46"/>
        <v>58312</v>
      </c>
      <c r="F113" s="48">
        <f t="shared" si="46"/>
        <v>0</v>
      </c>
      <c r="G113" s="48">
        <f t="shared" si="46"/>
        <v>0</v>
      </c>
      <c r="H113" s="48">
        <f t="shared" si="46"/>
        <v>0</v>
      </c>
      <c r="I113" s="48">
        <f t="shared" si="46"/>
        <v>0</v>
      </c>
      <c r="J113" s="48">
        <f t="shared" si="46"/>
        <v>0</v>
      </c>
      <c r="K113" s="48">
        <f t="shared" si="46"/>
        <v>0</v>
      </c>
      <c r="L113" s="48">
        <f t="shared" si="46"/>
        <v>0</v>
      </c>
      <c r="M113" s="48">
        <f t="shared" si="46"/>
        <v>0</v>
      </c>
      <c r="N113" s="48">
        <f t="shared" si="46"/>
        <v>0</v>
      </c>
      <c r="O113" s="48">
        <f t="shared" si="46"/>
        <v>0</v>
      </c>
      <c r="P113" s="48">
        <f t="shared" si="46"/>
        <v>0</v>
      </c>
      <c r="Q113" s="48">
        <f t="shared" si="46"/>
        <v>0</v>
      </c>
    </row>
    <row r="114" spans="1:17" ht="15.75" x14ac:dyDescent="0.25">
      <c r="A114" s="62"/>
      <c r="B114" s="63" t="s">
        <v>26</v>
      </c>
      <c r="C114" s="34" t="s">
        <v>27</v>
      </c>
      <c r="D114" s="48">
        <f t="shared" si="46"/>
        <v>58312</v>
      </c>
      <c r="E114" s="48">
        <f t="shared" si="46"/>
        <v>58312</v>
      </c>
      <c r="F114" s="48">
        <f t="shared" si="46"/>
        <v>0</v>
      </c>
      <c r="G114" s="48">
        <f t="shared" si="46"/>
        <v>0</v>
      </c>
      <c r="H114" s="48">
        <f t="shared" si="46"/>
        <v>0</v>
      </c>
      <c r="I114" s="48">
        <f t="shared" si="46"/>
        <v>0</v>
      </c>
      <c r="J114" s="48">
        <f t="shared" si="46"/>
        <v>0</v>
      </c>
      <c r="K114" s="48">
        <f t="shared" si="46"/>
        <v>0</v>
      </c>
      <c r="L114" s="48">
        <f t="shared" si="46"/>
        <v>0</v>
      </c>
      <c r="M114" s="48">
        <f t="shared" si="46"/>
        <v>0</v>
      </c>
      <c r="N114" s="48">
        <f t="shared" si="46"/>
        <v>0</v>
      </c>
      <c r="O114" s="48">
        <f t="shared" si="46"/>
        <v>0</v>
      </c>
      <c r="P114" s="48">
        <f t="shared" si="46"/>
        <v>0</v>
      </c>
      <c r="Q114" s="48">
        <f t="shared" si="46"/>
        <v>0</v>
      </c>
    </row>
    <row r="115" spans="1:17" ht="15.75" x14ac:dyDescent="0.25">
      <c r="A115" s="62"/>
      <c r="B115" s="64" t="s">
        <v>53</v>
      </c>
      <c r="C115" s="34" t="s">
        <v>54</v>
      </c>
      <c r="D115" s="48">
        <f t="shared" si="46"/>
        <v>58312</v>
      </c>
      <c r="E115" s="48">
        <f t="shared" si="46"/>
        <v>58312</v>
      </c>
      <c r="F115" s="48">
        <f t="shared" si="46"/>
        <v>0</v>
      </c>
      <c r="G115" s="48">
        <f t="shared" si="46"/>
        <v>0</v>
      </c>
      <c r="H115" s="48">
        <f t="shared" si="46"/>
        <v>0</v>
      </c>
      <c r="I115" s="48">
        <f t="shared" si="46"/>
        <v>0</v>
      </c>
      <c r="J115" s="48">
        <f t="shared" si="46"/>
        <v>0</v>
      </c>
      <c r="K115" s="48">
        <f t="shared" si="46"/>
        <v>0</v>
      </c>
      <c r="L115" s="48">
        <f t="shared" si="46"/>
        <v>0</v>
      </c>
      <c r="M115" s="48">
        <f t="shared" si="46"/>
        <v>0</v>
      </c>
      <c r="N115" s="48">
        <f t="shared" si="46"/>
        <v>0</v>
      </c>
      <c r="O115" s="48">
        <f t="shared" si="46"/>
        <v>0</v>
      </c>
      <c r="P115" s="48">
        <f t="shared" si="46"/>
        <v>0</v>
      </c>
      <c r="Q115" s="48">
        <f t="shared" si="46"/>
        <v>0</v>
      </c>
    </row>
    <row r="116" spans="1:17" ht="15.75" x14ac:dyDescent="0.25">
      <c r="A116" s="62"/>
      <c r="B116" s="64" t="s">
        <v>118</v>
      </c>
      <c r="C116" s="34" t="s">
        <v>119</v>
      </c>
      <c r="D116" s="48">
        <f t="shared" si="46"/>
        <v>58312</v>
      </c>
      <c r="E116" s="48">
        <f t="shared" si="46"/>
        <v>58312</v>
      </c>
      <c r="F116" s="48">
        <f t="shared" si="46"/>
        <v>0</v>
      </c>
      <c r="G116" s="48">
        <f t="shared" si="46"/>
        <v>0</v>
      </c>
      <c r="H116" s="48">
        <f t="shared" si="46"/>
        <v>0</v>
      </c>
      <c r="I116" s="48">
        <f t="shared" si="46"/>
        <v>0</v>
      </c>
      <c r="J116" s="48">
        <f t="shared" si="46"/>
        <v>0</v>
      </c>
      <c r="K116" s="48">
        <f t="shared" si="46"/>
        <v>0</v>
      </c>
      <c r="L116" s="48">
        <f t="shared" si="46"/>
        <v>0</v>
      </c>
      <c r="M116" s="48">
        <f t="shared" si="46"/>
        <v>0</v>
      </c>
      <c r="N116" s="48">
        <f t="shared" si="46"/>
        <v>0</v>
      </c>
      <c r="O116" s="48">
        <f t="shared" si="46"/>
        <v>0</v>
      </c>
      <c r="P116" s="48">
        <f t="shared" si="46"/>
        <v>0</v>
      </c>
      <c r="Q116" s="48">
        <f t="shared" si="46"/>
        <v>0</v>
      </c>
    </row>
    <row r="117" spans="1:17" ht="15.75" x14ac:dyDescent="0.25">
      <c r="A117" s="53" t="s">
        <v>238</v>
      </c>
      <c r="B117" s="54" t="s">
        <v>239</v>
      </c>
      <c r="C117" s="55" t="s">
        <v>240</v>
      </c>
      <c r="D117" s="20">
        <f>E117+F117</f>
        <v>58312</v>
      </c>
      <c r="E117" s="21">
        <v>58312</v>
      </c>
      <c r="F117" s="20">
        <f>SUM(G117:N117)</f>
        <v>0</v>
      </c>
      <c r="G117" s="21"/>
      <c r="H117" s="21"/>
      <c r="I117" s="21"/>
      <c r="J117" s="21"/>
      <c r="K117" s="21"/>
      <c r="L117" s="21"/>
      <c r="M117" s="21"/>
      <c r="N117" s="21"/>
      <c r="O117" s="21"/>
      <c r="P117" s="21"/>
      <c r="Q117" s="21"/>
    </row>
    <row r="118" spans="1:17" ht="15.75" x14ac:dyDescent="0.25">
      <c r="A118" s="193" t="s">
        <v>241</v>
      </c>
      <c r="B118" s="194"/>
      <c r="C118" s="195"/>
      <c r="D118" s="48">
        <f t="shared" ref="D118:Q121" si="47">D119</f>
        <v>0</v>
      </c>
      <c r="E118" s="48">
        <f t="shared" si="47"/>
        <v>0</v>
      </c>
      <c r="F118" s="48">
        <f t="shared" si="47"/>
        <v>0</v>
      </c>
      <c r="G118" s="48">
        <f t="shared" si="47"/>
        <v>0</v>
      </c>
      <c r="H118" s="48">
        <f t="shared" si="47"/>
        <v>0</v>
      </c>
      <c r="I118" s="48">
        <f t="shared" si="47"/>
        <v>0</v>
      </c>
      <c r="J118" s="48">
        <f t="shared" si="47"/>
        <v>0</v>
      </c>
      <c r="K118" s="48">
        <f t="shared" si="47"/>
        <v>0</v>
      </c>
      <c r="L118" s="48">
        <f t="shared" si="47"/>
        <v>0</v>
      </c>
      <c r="M118" s="48">
        <f t="shared" si="47"/>
        <v>0</v>
      </c>
      <c r="N118" s="48">
        <f t="shared" si="47"/>
        <v>0</v>
      </c>
      <c r="O118" s="48">
        <f t="shared" si="47"/>
        <v>0</v>
      </c>
      <c r="P118" s="48">
        <f t="shared" si="47"/>
        <v>0</v>
      </c>
      <c r="Q118" s="48">
        <f t="shared" si="47"/>
        <v>0</v>
      </c>
    </row>
    <row r="119" spans="1:17" ht="15.75" x14ac:dyDescent="0.25">
      <c r="A119" s="62"/>
      <c r="B119" s="65">
        <v>3</v>
      </c>
      <c r="C119" s="34" t="s">
        <v>27</v>
      </c>
      <c r="D119" s="48">
        <f t="shared" si="47"/>
        <v>0</v>
      </c>
      <c r="E119" s="48">
        <f t="shared" si="47"/>
        <v>0</v>
      </c>
      <c r="F119" s="48">
        <f t="shared" si="47"/>
        <v>0</v>
      </c>
      <c r="G119" s="48">
        <f t="shared" si="47"/>
        <v>0</v>
      </c>
      <c r="H119" s="48">
        <f t="shared" si="47"/>
        <v>0</v>
      </c>
      <c r="I119" s="48">
        <f t="shared" si="47"/>
        <v>0</v>
      </c>
      <c r="J119" s="48">
        <f t="shared" si="47"/>
        <v>0</v>
      </c>
      <c r="K119" s="48">
        <f t="shared" si="47"/>
        <v>0</v>
      </c>
      <c r="L119" s="48">
        <f t="shared" si="47"/>
        <v>0</v>
      </c>
      <c r="M119" s="48">
        <f t="shared" si="47"/>
        <v>0</v>
      </c>
      <c r="N119" s="48">
        <f t="shared" si="47"/>
        <v>0</v>
      </c>
      <c r="O119" s="48">
        <f t="shared" si="47"/>
        <v>0</v>
      </c>
      <c r="P119" s="48">
        <f t="shared" si="47"/>
        <v>0</v>
      </c>
      <c r="Q119" s="48">
        <f t="shared" si="47"/>
        <v>0</v>
      </c>
    </row>
    <row r="120" spans="1:17" ht="15.75" x14ac:dyDescent="0.25">
      <c r="A120" s="62"/>
      <c r="B120" s="33">
        <v>38</v>
      </c>
      <c r="C120" s="37" t="s">
        <v>176</v>
      </c>
      <c r="D120" s="48">
        <f t="shared" si="47"/>
        <v>0</v>
      </c>
      <c r="E120" s="48">
        <f t="shared" si="47"/>
        <v>0</v>
      </c>
      <c r="F120" s="48">
        <f t="shared" si="47"/>
        <v>0</v>
      </c>
      <c r="G120" s="48">
        <f t="shared" si="47"/>
        <v>0</v>
      </c>
      <c r="H120" s="48">
        <f t="shared" si="47"/>
        <v>0</v>
      </c>
      <c r="I120" s="48">
        <f t="shared" si="47"/>
        <v>0</v>
      </c>
      <c r="J120" s="48">
        <f t="shared" si="47"/>
        <v>0</v>
      </c>
      <c r="K120" s="48">
        <f t="shared" si="47"/>
        <v>0</v>
      </c>
      <c r="L120" s="48">
        <f t="shared" si="47"/>
        <v>0</v>
      </c>
      <c r="M120" s="48">
        <f t="shared" si="47"/>
        <v>0</v>
      </c>
      <c r="N120" s="48">
        <f t="shared" si="47"/>
        <v>0</v>
      </c>
      <c r="O120" s="48">
        <f t="shared" si="47"/>
        <v>0</v>
      </c>
      <c r="P120" s="48">
        <f t="shared" si="47"/>
        <v>0</v>
      </c>
      <c r="Q120" s="48">
        <f t="shared" si="47"/>
        <v>0</v>
      </c>
    </row>
    <row r="121" spans="1:17" ht="15.75" x14ac:dyDescent="0.25">
      <c r="A121" s="62"/>
      <c r="B121" s="33" t="s">
        <v>177</v>
      </c>
      <c r="C121" s="43" t="s">
        <v>178</v>
      </c>
      <c r="D121" s="48">
        <f t="shared" si="47"/>
        <v>0</v>
      </c>
      <c r="E121" s="48">
        <f t="shared" si="47"/>
        <v>0</v>
      </c>
      <c r="F121" s="48">
        <f t="shared" si="47"/>
        <v>0</v>
      </c>
      <c r="G121" s="48">
        <f t="shared" si="47"/>
        <v>0</v>
      </c>
      <c r="H121" s="48">
        <f t="shared" si="47"/>
        <v>0</v>
      </c>
      <c r="I121" s="48">
        <f t="shared" si="47"/>
        <v>0</v>
      </c>
      <c r="J121" s="48">
        <f t="shared" si="47"/>
        <v>0</v>
      </c>
      <c r="K121" s="48">
        <f t="shared" si="47"/>
        <v>0</v>
      </c>
      <c r="L121" s="48">
        <f t="shared" si="47"/>
        <v>0</v>
      </c>
      <c r="M121" s="48">
        <f t="shared" si="47"/>
        <v>0</v>
      </c>
      <c r="N121" s="48">
        <f t="shared" si="47"/>
        <v>0</v>
      </c>
      <c r="O121" s="48">
        <f t="shared" si="47"/>
        <v>0</v>
      </c>
      <c r="P121" s="48">
        <f t="shared" si="47"/>
        <v>0</v>
      </c>
      <c r="Q121" s="48">
        <f t="shared" si="47"/>
        <v>0</v>
      </c>
    </row>
    <row r="122" spans="1:17" ht="15.75" x14ac:dyDescent="0.25">
      <c r="A122" s="53" t="s">
        <v>242</v>
      </c>
      <c r="B122" s="54" t="s">
        <v>179</v>
      </c>
      <c r="C122" s="55" t="s">
        <v>180</v>
      </c>
      <c r="D122" s="20">
        <f>E122+F122</f>
        <v>0</v>
      </c>
      <c r="E122" s="21"/>
      <c r="F122" s="20">
        <f>SUM(G122:N122)</f>
        <v>0</v>
      </c>
      <c r="G122" s="21"/>
      <c r="H122" s="21"/>
      <c r="I122" s="21"/>
      <c r="J122" s="21"/>
      <c r="K122" s="21"/>
      <c r="L122" s="21"/>
      <c r="M122" s="21"/>
      <c r="N122" s="21"/>
      <c r="O122" s="21"/>
      <c r="P122" s="21"/>
      <c r="Q122" s="21"/>
    </row>
    <row r="123" spans="1:17" ht="15.75" x14ac:dyDescent="0.25">
      <c r="A123" s="193" t="s">
        <v>243</v>
      </c>
      <c r="B123" s="194"/>
      <c r="C123" s="195"/>
      <c r="D123" s="48">
        <f t="shared" ref="D123:Q126" si="48">D124</f>
        <v>0</v>
      </c>
      <c r="E123" s="48">
        <f t="shared" si="48"/>
        <v>0</v>
      </c>
      <c r="F123" s="48">
        <f t="shared" si="48"/>
        <v>0</v>
      </c>
      <c r="G123" s="48">
        <f t="shared" si="48"/>
        <v>0</v>
      </c>
      <c r="H123" s="48">
        <f t="shared" si="48"/>
        <v>0</v>
      </c>
      <c r="I123" s="48">
        <f t="shared" si="48"/>
        <v>0</v>
      </c>
      <c r="J123" s="48">
        <f t="shared" si="48"/>
        <v>0</v>
      </c>
      <c r="K123" s="48">
        <f t="shared" si="48"/>
        <v>0</v>
      </c>
      <c r="L123" s="48">
        <f t="shared" si="48"/>
        <v>0</v>
      </c>
      <c r="M123" s="48">
        <f t="shared" si="48"/>
        <v>0</v>
      </c>
      <c r="N123" s="48">
        <f t="shared" si="48"/>
        <v>0</v>
      </c>
      <c r="O123" s="48">
        <f t="shared" si="48"/>
        <v>0</v>
      </c>
      <c r="P123" s="48">
        <f t="shared" si="48"/>
        <v>0</v>
      </c>
      <c r="Q123" s="48">
        <f t="shared" si="48"/>
        <v>0</v>
      </c>
    </row>
    <row r="124" spans="1:17" ht="15.75" x14ac:dyDescent="0.25">
      <c r="A124" s="62"/>
      <c r="B124" s="65" t="s">
        <v>26</v>
      </c>
      <c r="C124" s="34" t="s">
        <v>27</v>
      </c>
      <c r="D124" s="48">
        <f t="shared" si="48"/>
        <v>0</v>
      </c>
      <c r="E124" s="48">
        <f t="shared" si="48"/>
        <v>0</v>
      </c>
      <c r="F124" s="48">
        <f t="shared" si="48"/>
        <v>0</v>
      </c>
      <c r="G124" s="48">
        <f t="shared" si="48"/>
        <v>0</v>
      </c>
      <c r="H124" s="48">
        <f t="shared" si="48"/>
        <v>0</v>
      </c>
      <c r="I124" s="48">
        <f t="shared" si="48"/>
        <v>0</v>
      </c>
      <c r="J124" s="48">
        <f t="shared" si="48"/>
        <v>0</v>
      </c>
      <c r="K124" s="48">
        <f t="shared" si="48"/>
        <v>0</v>
      </c>
      <c r="L124" s="48">
        <f t="shared" si="48"/>
        <v>0</v>
      </c>
      <c r="M124" s="48">
        <f t="shared" si="48"/>
        <v>0</v>
      </c>
      <c r="N124" s="48">
        <f t="shared" si="48"/>
        <v>0</v>
      </c>
      <c r="O124" s="48">
        <f t="shared" si="48"/>
        <v>0</v>
      </c>
      <c r="P124" s="48">
        <f t="shared" si="48"/>
        <v>0</v>
      </c>
      <c r="Q124" s="48">
        <f t="shared" si="48"/>
        <v>0</v>
      </c>
    </row>
    <row r="125" spans="1:17" ht="15.75" x14ac:dyDescent="0.25">
      <c r="A125" s="62"/>
      <c r="B125" s="33" t="s">
        <v>53</v>
      </c>
      <c r="C125" s="34" t="s">
        <v>54</v>
      </c>
      <c r="D125" s="48">
        <f t="shared" si="48"/>
        <v>0</v>
      </c>
      <c r="E125" s="48">
        <f t="shared" si="48"/>
        <v>0</v>
      </c>
      <c r="F125" s="48">
        <f t="shared" si="48"/>
        <v>0</v>
      </c>
      <c r="G125" s="48">
        <f t="shared" si="48"/>
        <v>0</v>
      </c>
      <c r="H125" s="48">
        <f t="shared" si="48"/>
        <v>0</v>
      </c>
      <c r="I125" s="48">
        <f t="shared" si="48"/>
        <v>0</v>
      </c>
      <c r="J125" s="48">
        <f t="shared" si="48"/>
        <v>0</v>
      </c>
      <c r="K125" s="48">
        <f t="shared" si="48"/>
        <v>0</v>
      </c>
      <c r="L125" s="48">
        <f t="shared" si="48"/>
        <v>0</v>
      </c>
      <c r="M125" s="48">
        <f t="shared" si="48"/>
        <v>0</v>
      </c>
      <c r="N125" s="48">
        <f t="shared" si="48"/>
        <v>0</v>
      </c>
      <c r="O125" s="48">
        <f t="shared" si="48"/>
        <v>0</v>
      </c>
      <c r="P125" s="48">
        <f t="shared" si="48"/>
        <v>0</v>
      </c>
      <c r="Q125" s="48">
        <f t="shared" si="48"/>
        <v>0</v>
      </c>
    </row>
    <row r="126" spans="1:17" ht="15.75" x14ac:dyDescent="0.25">
      <c r="A126" s="62"/>
      <c r="B126" s="33" t="s">
        <v>118</v>
      </c>
      <c r="C126" s="34" t="s">
        <v>119</v>
      </c>
      <c r="D126" s="48">
        <f t="shared" si="48"/>
        <v>0</v>
      </c>
      <c r="E126" s="48">
        <f t="shared" si="48"/>
        <v>0</v>
      </c>
      <c r="F126" s="48">
        <f t="shared" si="48"/>
        <v>0</v>
      </c>
      <c r="G126" s="48">
        <f t="shared" si="48"/>
        <v>0</v>
      </c>
      <c r="H126" s="48">
        <f t="shared" si="48"/>
        <v>0</v>
      </c>
      <c r="I126" s="48">
        <f t="shared" si="48"/>
        <v>0</v>
      </c>
      <c r="J126" s="48">
        <f t="shared" si="48"/>
        <v>0</v>
      </c>
      <c r="K126" s="48">
        <f t="shared" si="48"/>
        <v>0</v>
      </c>
      <c r="L126" s="48">
        <f t="shared" si="48"/>
        <v>0</v>
      </c>
      <c r="M126" s="48">
        <f t="shared" si="48"/>
        <v>0</v>
      </c>
      <c r="N126" s="48">
        <f t="shared" si="48"/>
        <v>0</v>
      </c>
      <c r="O126" s="48">
        <f t="shared" si="48"/>
        <v>0</v>
      </c>
      <c r="P126" s="48">
        <f t="shared" si="48"/>
        <v>0</v>
      </c>
      <c r="Q126" s="48">
        <f t="shared" si="48"/>
        <v>0</v>
      </c>
    </row>
    <row r="127" spans="1:17" ht="15.75" x14ac:dyDescent="0.25">
      <c r="A127" s="53" t="s">
        <v>244</v>
      </c>
      <c r="B127" s="54" t="s">
        <v>133</v>
      </c>
      <c r="C127" s="55" t="s">
        <v>245</v>
      </c>
      <c r="D127" s="20">
        <f>E127+F127</f>
        <v>0</v>
      </c>
      <c r="E127" s="21"/>
      <c r="F127" s="20">
        <f>SUM(G127:N127)</f>
        <v>0</v>
      </c>
      <c r="G127" s="21"/>
      <c r="H127" s="21"/>
      <c r="I127" s="21"/>
      <c r="J127" s="21"/>
      <c r="K127" s="21"/>
      <c r="L127" s="21"/>
      <c r="M127" s="21"/>
      <c r="N127" s="21"/>
      <c r="O127" s="21"/>
      <c r="P127" s="21"/>
      <c r="Q127" s="21"/>
    </row>
    <row r="128" spans="1:17" ht="15.75" x14ac:dyDescent="0.25">
      <c r="A128" s="193" t="s">
        <v>246</v>
      </c>
      <c r="B128" s="194"/>
      <c r="C128" s="195"/>
      <c r="D128" s="48">
        <f t="shared" ref="D128:Q131" si="49">D129</f>
        <v>0</v>
      </c>
      <c r="E128" s="48">
        <f t="shared" si="49"/>
        <v>0</v>
      </c>
      <c r="F128" s="48">
        <f t="shared" si="49"/>
        <v>0</v>
      </c>
      <c r="G128" s="48">
        <f t="shared" si="49"/>
        <v>0</v>
      </c>
      <c r="H128" s="48">
        <f t="shared" si="49"/>
        <v>0</v>
      </c>
      <c r="I128" s="48">
        <f t="shared" si="49"/>
        <v>0</v>
      </c>
      <c r="J128" s="48">
        <f t="shared" si="49"/>
        <v>0</v>
      </c>
      <c r="K128" s="48">
        <f t="shared" si="49"/>
        <v>0</v>
      </c>
      <c r="L128" s="48">
        <f t="shared" si="49"/>
        <v>0</v>
      </c>
      <c r="M128" s="48">
        <f t="shared" si="49"/>
        <v>0</v>
      </c>
      <c r="N128" s="48">
        <f t="shared" si="49"/>
        <v>0</v>
      </c>
      <c r="O128" s="48">
        <f t="shared" si="49"/>
        <v>0</v>
      </c>
      <c r="P128" s="48">
        <f t="shared" si="49"/>
        <v>0</v>
      </c>
      <c r="Q128" s="48">
        <f t="shared" si="49"/>
        <v>0</v>
      </c>
    </row>
    <row r="129" spans="1:17" ht="15.75" x14ac:dyDescent="0.25">
      <c r="A129" s="62"/>
      <c r="B129" s="65" t="s">
        <v>26</v>
      </c>
      <c r="C129" s="34" t="s">
        <v>27</v>
      </c>
      <c r="D129" s="48">
        <f t="shared" si="49"/>
        <v>0</v>
      </c>
      <c r="E129" s="48">
        <f t="shared" si="49"/>
        <v>0</v>
      </c>
      <c r="F129" s="48">
        <f t="shared" si="49"/>
        <v>0</v>
      </c>
      <c r="G129" s="48">
        <f t="shared" si="49"/>
        <v>0</v>
      </c>
      <c r="H129" s="48">
        <f t="shared" si="49"/>
        <v>0</v>
      </c>
      <c r="I129" s="48">
        <f t="shared" si="49"/>
        <v>0</v>
      </c>
      <c r="J129" s="48">
        <f t="shared" si="49"/>
        <v>0</v>
      </c>
      <c r="K129" s="48">
        <f t="shared" si="49"/>
        <v>0</v>
      </c>
      <c r="L129" s="48">
        <f t="shared" si="49"/>
        <v>0</v>
      </c>
      <c r="M129" s="48">
        <f t="shared" si="49"/>
        <v>0</v>
      </c>
      <c r="N129" s="48">
        <f t="shared" si="49"/>
        <v>0</v>
      </c>
      <c r="O129" s="48">
        <f t="shared" si="49"/>
        <v>0</v>
      </c>
      <c r="P129" s="48">
        <f t="shared" si="49"/>
        <v>0</v>
      </c>
      <c r="Q129" s="48">
        <f t="shared" si="49"/>
        <v>0</v>
      </c>
    </row>
    <row r="130" spans="1:17" ht="15.75" x14ac:dyDescent="0.25">
      <c r="A130" s="62"/>
      <c r="B130" s="33" t="s">
        <v>53</v>
      </c>
      <c r="C130" s="34" t="s">
        <v>54</v>
      </c>
      <c r="D130" s="48">
        <f t="shared" si="49"/>
        <v>0</v>
      </c>
      <c r="E130" s="48">
        <f t="shared" si="49"/>
        <v>0</v>
      </c>
      <c r="F130" s="48">
        <f t="shared" si="49"/>
        <v>0</v>
      </c>
      <c r="G130" s="48">
        <f t="shared" si="49"/>
        <v>0</v>
      </c>
      <c r="H130" s="48">
        <f t="shared" si="49"/>
        <v>0</v>
      </c>
      <c r="I130" s="48">
        <f t="shared" si="49"/>
        <v>0</v>
      </c>
      <c r="J130" s="48">
        <f t="shared" si="49"/>
        <v>0</v>
      </c>
      <c r="K130" s="48">
        <f t="shared" si="49"/>
        <v>0</v>
      </c>
      <c r="L130" s="48">
        <f t="shared" si="49"/>
        <v>0</v>
      </c>
      <c r="M130" s="48">
        <f t="shared" si="49"/>
        <v>0</v>
      </c>
      <c r="N130" s="48">
        <f t="shared" si="49"/>
        <v>0</v>
      </c>
      <c r="O130" s="48">
        <f t="shared" si="49"/>
        <v>0</v>
      </c>
      <c r="P130" s="48">
        <f t="shared" si="49"/>
        <v>0</v>
      </c>
      <c r="Q130" s="48">
        <f t="shared" si="49"/>
        <v>0</v>
      </c>
    </row>
    <row r="131" spans="1:17" ht="15.75" x14ac:dyDescent="0.25">
      <c r="A131" s="62"/>
      <c r="B131" s="33" t="s">
        <v>86</v>
      </c>
      <c r="C131" s="34" t="s">
        <v>87</v>
      </c>
      <c r="D131" s="48">
        <f t="shared" si="49"/>
        <v>0</v>
      </c>
      <c r="E131" s="48">
        <f t="shared" si="49"/>
        <v>0</v>
      </c>
      <c r="F131" s="48">
        <f t="shared" si="49"/>
        <v>0</v>
      </c>
      <c r="G131" s="48">
        <f t="shared" si="49"/>
        <v>0</v>
      </c>
      <c r="H131" s="48">
        <f t="shared" si="49"/>
        <v>0</v>
      </c>
      <c r="I131" s="48">
        <f t="shared" si="49"/>
        <v>0</v>
      </c>
      <c r="J131" s="48">
        <f t="shared" si="49"/>
        <v>0</v>
      </c>
      <c r="K131" s="48">
        <f t="shared" si="49"/>
        <v>0</v>
      </c>
      <c r="L131" s="48">
        <f t="shared" si="49"/>
        <v>0</v>
      </c>
      <c r="M131" s="48">
        <f t="shared" si="49"/>
        <v>0</v>
      </c>
      <c r="N131" s="48">
        <f t="shared" si="49"/>
        <v>0</v>
      </c>
      <c r="O131" s="48">
        <f t="shared" si="49"/>
        <v>0</v>
      </c>
      <c r="P131" s="48">
        <f t="shared" si="49"/>
        <v>0</v>
      </c>
      <c r="Q131" s="48">
        <f t="shared" si="49"/>
        <v>0</v>
      </c>
    </row>
    <row r="132" spans="1:17" ht="15.75" x14ac:dyDescent="0.25">
      <c r="A132" s="53" t="s">
        <v>28</v>
      </c>
      <c r="B132" s="54" t="s">
        <v>105</v>
      </c>
      <c r="C132" s="55" t="s">
        <v>106</v>
      </c>
      <c r="D132" s="20">
        <f>E132+F132</f>
        <v>0</v>
      </c>
      <c r="E132" s="21"/>
      <c r="F132" s="20">
        <f>SUM(G132:N132)</f>
        <v>0</v>
      </c>
      <c r="G132" s="21"/>
      <c r="H132" s="21"/>
      <c r="I132" s="21"/>
      <c r="J132" s="21"/>
      <c r="K132" s="21"/>
      <c r="L132" s="21"/>
      <c r="M132" s="21"/>
      <c r="N132" s="21"/>
      <c r="O132" s="21"/>
      <c r="P132" s="21"/>
      <c r="Q132" s="21"/>
    </row>
    <row r="133" spans="1:17" ht="15.75" x14ac:dyDescent="0.25">
      <c r="A133" s="197" t="s">
        <v>247</v>
      </c>
      <c r="B133" s="198"/>
      <c r="C133" s="199"/>
      <c r="D133" s="48">
        <f t="shared" ref="D133:Q136" si="50">D134</f>
        <v>50000</v>
      </c>
      <c r="E133" s="48">
        <f t="shared" si="50"/>
        <v>50000</v>
      </c>
      <c r="F133" s="48">
        <f t="shared" si="50"/>
        <v>0</v>
      </c>
      <c r="G133" s="48">
        <f t="shared" si="50"/>
        <v>0</v>
      </c>
      <c r="H133" s="48">
        <f t="shared" si="50"/>
        <v>0</v>
      </c>
      <c r="I133" s="48">
        <f t="shared" si="50"/>
        <v>0</v>
      </c>
      <c r="J133" s="48">
        <f t="shared" si="50"/>
        <v>0</v>
      </c>
      <c r="K133" s="48">
        <f t="shared" si="50"/>
        <v>0</v>
      </c>
      <c r="L133" s="48">
        <f t="shared" si="50"/>
        <v>0</v>
      </c>
      <c r="M133" s="48">
        <f t="shared" si="50"/>
        <v>0</v>
      </c>
      <c r="N133" s="48">
        <f t="shared" si="50"/>
        <v>0</v>
      </c>
      <c r="O133" s="48">
        <f t="shared" si="50"/>
        <v>0</v>
      </c>
      <c r="P133" s="48">
        <f t="shared" si="50"/>
        <v>50730</v>
      </c>
      <c r="Q133" s="48">
        <f t="shared" si="50"/>
        <v>51461</v>
      </c>
    </row>
    <row r="134" spans="1:17" ht="15.75" x14ac:dyDescent="0.25">
      <c r="A134" s="62"/>
      <c r="B134" s="65" t="s">
        <v>26</v>
      </c>
      <c r="C134" s="34" t="s">
        <v>27</v>
      </c>
      <c r="D134" s="48">
        <f t="shared" si="50"/>
        <v>50000</v>
      </c>
      <c r="E134" s="48">
        <f t="shared" si="50"/>
        <v>50000</v>
      </c>
      <c r="F134" s="48">
        <f t="shared" si="50"/>
        <v>0</v>
      </c>
      <c r="G134" s="48">
        <f t="shared" si="50"/>
        <v>0</v>
      </c>
      <c r="H134" s="48">
        <f t="shared" si="50"/>
        <v>0</v>
      </c>
      <c r="I134" s="48">
        <f t="shared" si="50"/>
        <v>0</v>
      </c>
      <c r="J134" s="48">
        <f t="shared" si="50"/>
        <v>0</v>
      </c>
      <c r="K134" s="48">
        <f t="shared" si="50"/>
        <v>0</v>
      </c>
      <c r="L134" s="48">
        <f t="shared" si="50"/>
        <v>0</v>
      </c>
      <c r="M134" s="48">
        <f t="shared" si="50"/>
        <v>0</v>
      </c>
      <c r="N134" s="48">
        <f t="shared" si="50"/>
        <v>0</v>
      </c>
      <c r="O134" s="48">
        <f t="shared" si="50"/>
        <v>0</v>
      </c>
      <c r="P134" s="48">
        <f t="shared" si="50"/>
        <v>50730</v>
      </c>
      <c r="Q134" s="48">
        <f t="shared" si="50"/>
        <v>51461</v>
      </c>
    </row>
    <row r="135" spans="1:17" ht="31.5" x14ac:dyDescent="0.25">
      <c r="A135" s="62"/>
      <c r="B135" s="33" t="s">
        <v>167</v>
      </c>
      <c r="C135" s="66" t="s">
        <v>168</v>
      </c>
      <c r="D135" s="48">
        <f t="shared" si="50"/>
        <v>50000</v>
      </c>
      <c r="E135" s="48">
        <f t="shared" si="50"/>
        <v>50000</v>
      </c>
      <c r="F135" s="48">
        <f t="shared" si="50"/>
        <v>0</v>
      </c>
      <c r="G135" s="48">
        <f t="shared" si="50"/>
        <v>0</v>
      </c>
      <c r="H135" s="48">
        <f t="shared" si="50"/>
        <v>0</v>
      </c>
      <c r="I135" s="48">
        <f t="shared" si="50"/>
        <v>0</v>
      </c>
      <c r="J135" s="48">
        <f t="shared" si="50"/>
        <v>0</v>
      </c>
      <c r="K135" s="48">
        <f t="shared" si="50"/>
        <v>0</v>
      </c>
      <c r="L135" s="48">
        <f t="shared" si="50"/>
        <v>0</v>
      </c>
      <c r="M135" s="48">
        <f t="shared" si="50"/>
        <v>0</v>
      </c>
      <c r="N135" s="48">
        <f t="shared" si="50"/>
        <v>0</v>
      </c>
      <c r="O135" s="48">
        <f t="shared" si="50"/>
        <v>0</v>
      </c>
      <c r="P135" s="48">
        <f t="shared" si="50"/>
        <v>50730</v>
      </c>
      <c r="Q135" s="48">
        <f t="shared" si="50"/>
        <v>51461</v>
      </c>
    </row>
    <row r="136" spans="1:17" ht="31.5" x14ac:dyDescent="0.25">
      <c r="A136" s="62"/>
      <c r="B136" s="33" t="s">
        <v>169</v>
      </c>
      <c r="C136" s="46" t="s">
        <v>170</v>
      </c>
      <c r="D136" s="48">
        <f t="shared" si="50"/>
        <v>50000</v>
      </c>
      <c r="E136" s="48">
        <f t="shared" si="50"/>
        <v>50000</v>
      </c>
      <c r="F136" s="48">
        <f t="shared" si="50"/>
        <v>0</v>
      </c>
      <c r="G136" s="48">
        <f t="shared" si="50"/>
        <v>0</v>
      </c>
      <c r="H136" s="48">
        <f t="shared" si="50"/>
        <v>0</v>
      </c>
      <c r="I136" s="48">
        <f t="shared" si="50"/>
        <v>0</v>
      </c>
      <c r="J136" s="48">
        <f t="shared" si="50"/>
        <v>0</v>
      </c>
      <c r="K136" s="48">
        <f t="shared" si="50"/>
        <v>0</v>
      </c>
      <c r="L136" s="48">
        <f t="shared" si="50"/>
        <v>0</v>
      </c>
      <c r="M136" s="48">
        <f t="shared" si="50"/>
        <v>0</v>
      </c>
      <c r="N136" s="48">
        <f t="shared" si="50"/>
        <v>0</v>
      </c>
      <c r="O136" s="48">
        <f t="shared" si="50"/>
        <v>0</v>
      </c>
      <c r="P136" s="48">
        <f t="shared" si="50"/>
        <v>50730</v>
      </c>
      <c r="Q136" s="48">
        <f t="shared" si="50"/>
        <v>51461</v>
      </c>
    </row>
    <row r="137" spans="1:17" ht="15.75" x14ac:dyDescent="0.25">
      <c r="A137" s="53" t="s">
        <v>53</v>
      </c>
      <c r="B137" s="54" t="s">
        <v>173</v>
      </c>
      <c r="C137" s="55" t="s">
        <v>248</v>
      </c>
      <c r="D137" s="20">
        <f>E137+F137</f>
        <v>50000</v>
      </c>
      <c r="E137" s="21">
        <v>50000</v>
      </c>
      <c r="F137" s="20">
        <f>SUM(G137:N137)</f>
        <v>0</v>
      </c>
      <c r="G137" s="21"/>
      <c r="H137" s="21"/>
      <c r="I137" s="21"/>
      <c r="J137" s="21"/>
      <c r="K137" s="21"/>
      <c r="L137" s="21"/>
      <c r="M137" s="21"/>
      <c r="N137" s="21"/>
      <c r="O137" s="21"/>
      <c r="P137" s="21">
        <v>50730</v>
      </c>
      <c r="Q137" s="21">
        <v>51461</v>
      </c>
    </row>
    <row r="138" spans="1:17" ht="15.75" x14ac:dyDescent="0.25">
      <c r="A138" s="193" t="s">
        <v>249</v>
      </c>
      <c r="B138" s="194"/>
      <c r="C138" s="195"/>
      <c r="D138" s="48">
        <f t="shared" ref="D138:Q141" si="51">D139</f>
        <v>300000</v>
      </c>
      <c r="E138" s="48">
        <f t="shared" si="51"/>
        <v>300000</v>
      </c>
      <c r="F138" s="48">
        <f t="shared" si="51"/>
        <v>0</v>
      </c>
      <c r="G138" s="48">
        <f t="shared" si="51"/>
        <v>0</v>
      </c>
      <c r="H138" s="48">
        <f t="shared" si="51"/>
        <v>0</v>
      </c>
      <c r="I138" s="48">
        <f t="shared" si="51"/>
        <v>0</v>
      </c>
      <c r="J138" s="48">
        <f t="shared" si="51"/>
        <v>0</v>
      </c>
      <c r="K138" s="48">
        <f t="shared" si="51"/>
        <v>0</v>
      </c>
      <c r="L138" s="48">
        <f t="shared" si="51"/>
        <v>0</v>
      </c>
      <c r="M138" s="48">
        <f t="shared" si="51"/>
        <v>0</v>
      </c>
      <c r="N138" s="48">
        <f t="shared" si="51"/>
        <v>0</v>
      </c>
      <c r="O138" s="48">
        <f t="shared" si="51"/>
        <v>0</v>
      </c>
      <c r="P138" s="48">
        <f t="shared" si="51"/>
        <v>304380</v>
      </c>
      <c r="Q138" s="48">
        <f t="shared" si="51"/>
        <v>308763</v>
      </c>
    </row>
    <row r="139" spans="1:17" ht="15.75" x14ac:dyDescent="0.25">
      <c r="A139" s="62"/>
      <c r="B139" s="65" t="s">
        <v>26</v>
      </c>
      <c r="C139" s="34" t="s">
        <v>27</v>
      </c>
      <c r="D139" s="48">
        <f t="shared" si="51"/>
        <v>300000</v>
      </c>
      <c r="E139" s="48">
        <f t="shared" si="51"/>
        <v>300000</v>
      </c>
      <c r="F139" s="48">
        <f t="shared" si="51"/>
        <v>0</v>
      </c>
      <c r="G139" s="48">
        <f t="shared" si="51"/>
        <v>0</v>
      </c>
      <c r="H139" s="48">
        <f t="shared" si="51"/>
        <v>0</v>
      </c>
      <c r="I139" s="48">
        <f t="shared" si="51"/>
        <v>0</v>
      </c>
      <c r="J139" s="48">
        <f t="shared" si="51"/>
        <v>0</v>
      </c>
      <c r="K139" s="48">
        <f t="shared" si="51"/>
        <v>0</v>
      </c>
      <c r="L139" s="48">
        <f t="shared" si="51"/>
        <v>0</v>
      </c>
      <c r="M139" s="48">
        <f t="shared" si="51"/>
        <v>0</v>
      </c>
      <c r="N139" s="48">
        <f t="shared" si="51"/>
        <v>0</v>
      </c>
      <c r="O139" s="48">
        <f t="shared" si="51"/>
        <v>0</v>
      </c>
      <c r="P139" s="48">
        <f t="shared" si="51"/>
        <v>304380</v>
      </c>
      <c r="Q139" s="48">
        <f t="shared" si="51"/>
        <v>308763</v>
      </c>
    </row>
    <row r="140" spans="1:17" ht="31.5" x14ac:dyDescent="0.25">
      <c r="A140" s="62"/>
      <c r="B140" s="33" t="s">
        <v>167</v>
      </c>
      <c r="C140" s="66" t="s">
        <v>168</v>
      </c>
      <c r="D140" s="48">
        <f t="shared" si="51"/>
        <v>300000</v>
      </c>
      <c r="E140" s="48">
        <f t="shared" si="51"/>
        <v>300000</v>
      </c>
      <c r="F140" s="48">
        <f t="shared" si="51"/>
        <v>0</v>
      </c>
      <c r="G140" s="48">
        <f t="shared" si="51"/>
        <v>0</v>
      </c>
      <c r="H140" s="48">
        <f t="shared" si="51"/>
        <v>0</v>
      </c>
      <c r="I140" s="48">
        <f t="shared" si="51"/>
        <v>0</v>
      </c>
      <c r="J140" s="48">
        <f t="shared" si="51"/>
        <v>0</v>
      </c>
      <c r="K140" s="48">
        <f t="shared" si="51"/>
        <v>0</v>
      </c>
      <c r="L140" s="48">
        <f t="shared" si="51"/>
        <v>0</v>
      </c>
      <c r="M140" s="48">
        <f t="shared" si="51"/>
        <v>0</v>
      </c>
      <c r="N140" s="48">
        <f t="shared" si="51"/>
        <v>0</v>
      </c>
      <c r="O140" s="48">
        <f t="shared" si="51"/>
        <v>0</v>
      </c>
      <c r="P140" s="48">
        <f t="shared" si="51"/>
        <v>304380</v>
      </c>
      <c r="Q140" s="48">
        <f t="shared" si="51"/>
        <v>308763</v>
      </c>
    </row>
    <row r="141" spans="1:17" ht="31.5" x14ac:dyDescent="0.25">
      <c r="A141" s="62"/>
      <c r="B141" s="33" t="s">
        <v>169</v>
      </c>
      <c r="C141" s="46" t="s">
        <v>170</v>
      </c>
      <c r="D141" s="48">
        <f t="shared" si="51"/>
        <v>300000</v>
      </c>
      <c r="E141" s="48">
        <f t="shared" si="51"/>
        <v>300000</v>
      </c>
      <c r="F141" s="48">
        <f t="shared" si="51"/>
        <v>0</v>
      </c>
      <c r="G141" s="48">
        <f t="shared" si="51"/>
        <v>0</v>
      </c>
      <c r="H141" s="48">
        <f t="shared" si="51"/>
        <v>0</v>
      </c>
      <c r="I141" s="48">
        <f t="shared" si="51"/>
        <v>0</v>
      </c>
      <c r="J141" s="48">
        <f t="shared" si="51"/>
        <v>0</v>
      </c>
      <c r="K141" s="48">
        <f t="shared" si="51"/>
        <v>0</v>
      </c>
      <c r="L141" s="48">
        <f t="shared" si="51"/>
        <v>0</v>
      </c>
      <c r="M141" s="48">
        <f t="shared" si="51"/>
        <v>0</v>
      </c>
      <c r="N141" s="48">
        <f t="shared" si="51"/>
        <v>0</v>
      </c>
      <c r="O141" s="48">
        <f t="shared" si="51"/>
        <v>0</v>
      </c>
      <c r="P141" s="48">
        <f t="shared" si="51"/>
        <v>304380</v>
      </c>
      <c r="Q141" s="48">
        <f t="shared" si="51"/>
        <v>308763</v>
      </c>
    </row>
    <row r="142" spans="1:17" ht="15.75" x14ac:dyDescent="0.25">
      <c r="A142" s="53" t="s">
        <v>250</v>
      </c>
      <c r="B142" s="54" t="s">
        <v>173</v>
      </c>
      <c r="C142" s="55" t="s">
        <v>174</v>
      </c>
      <c r="D142" s="20">
        <f>E142+F142</f>
        <v>300000</v>
      </c>
      <c r="E142" s="21">
        <v>300000</v>
      </c>
      <c r="F142" s="20">
        <f>SUM(G142:N142)</f>
        <v>0</v>
      </c>
      <c r="G142" s="21"/>
      <c r="H142" s="21"/>
      <c r="I142" s="21"/>
      <c r="J142" s="21"/>
      <c r="K142" s="21"/>
      <c r="L142" s="21"/>
      <c r="M142" s="21"/>
      <c r="N142" s="21"/>
      <c r="O142" s="21"/>
      <c r="P142" s="21">
        <v>304380</v>
      </c>
      <c r="Q142" s="21">
        <v>308763</v>
      </c>
    </row>
    <row r="143" spans="1:17" ht="15.75" x14ac:dyDescent="0.25">
      <c r="A143" s="200" t="s">
        <v>251</v>
      </c>
      <c r="B143" s="201"/>
      <c r="C143" s="202"/>
      <c r="D143" s="48">
        <f t="shared" ref="D143:Q144" si="52">D144</f>
        <v>0</v>
      </c>
      <c r="E143" s="48">
        <f t="shared" si="52"/>
        <v>0</v>
      </c>
      <c r="F143" s="48">
        <f t="shared" si="52"/>
        <v>0</v>
      </c>
      <c r="G143" s="48">
        <f t="shared" si="52"/>
        <v>0</v>
      </c>
      <c r="H143" s="48">
        <f t="shared" si="52"/>
        <v>0</v>
      </c>
      <c r="I143" s="48">
        <f t="shared" si="52"/>
        <v>0</v>
      </c>
      <c r="J143" s="48">
        <f t="shared" si="52"/>
        <v>0</v>
      </c>
      <c r="K143" s="48">
        <f t="shared" si="52"/>
        <v>0</v>
      </c>
      <c r="L143" s="48">
        <f t="shared" si="52"/>
        <v>0</v>
      </c>
      <c r="M143" s="48">
        <f t="shared" si="52"/>
        <v>0</v>
      </c>
      <c r="N143" s="48">
        <f t="shared" si="52"/>
        <v>0</v>
      </c>
      <c r="O143" s="48">
        <f t="shared" si="52"/>
        <v>0</v>
      </c>
      <c r="P143" s="48">
        <f t="shared" si="52"/>
        <v>0</v>
      </c>
      <c r="Q143" s="48">
        <f t="shared" si="52"/>
        <v>0</v>
      </c>
    </row>
    <row r="144" spans="1:17" ht="15.75" x14ac:dyDescent="0.25">
      <c r="A144" s="62"/>
      <c r="B144" s="65" t="s">
        <v>26</v>
      </c>
      <c r="C144" s="34" t="s">
        <v>27</v>
      </c>
      <c r="D144" s="48">
        <f t="shared" si="52"/>
        <v>0</v>
      </c>
      <c r="E144" s="48">
        <f t="shared" si="52"/>
        <v>0</v>
      </c>
      <c r="F144" s="48">
        <f t="shared" si="52"/>
        <v>0</v>
      </c>
      <c r="G144" s="48">
        <f t="shared" si="52"/>
        <v>0</v>
      </c>
      <c r="H144" s="48">
        <f t="shared" si="52"/>
        <v>0</v>
      </c>
      <c r="I144" s="48">
        <f t="shared" si="52"/>
        <v>0</v>
      </c>
      <c r="J144" s="48">
        <f t="shared" si="52"/>
        <v>0</v>
      </c>
      <c r="K144" s="48">
        <f t="shared" si="52"/>
        <v>0</v>
      </c>
      <c r="L144" s="48">
        <f t="shared" si="52"/>
        <v>0</v>
      </c>
      <c r="M144" s="48">
        <f t="shared" si="52"/>
        <v>0</v>
      </c>
      <c r="N144" s="48">
        <f t="shared" si="52"/>
        <v>0</v>
      </c>
      <c r="O144" s="48">
        <f t="shared" si="52"/>
        <v>0</v>
      </c>
      <c r="P144" s="48">
        <f t="shared" si="52"/>
        <v>0</v>
      </c>
      <c r="Q144" s="48">
        <f t="shared" si="52"/>
        <v>0</v>
      </c>
    </row>
    <row r="145" spans="1:17" ht="15.75" x14ac:dyDescent="0.25">
      <c r="A145" s="62"/>
      <c r="B145" s="33" t="s">
        <v>53</v>
      </c>
      <c r="C145" s="34" t="s">
        <v>54</v>
      </c>
      <c r="D145" s="48">
        <f t="shared" ref="D145:Q145" si="53">D146+D148</f>
        <v>0</v>
      </c>
      <c r="E145" s="48">
        <f t="shared" si="53"/>
        <v>0</v>
      </c>
      <c r="F145" s="48">
        <f t="shared" si="53"/>
        <v>0</v>
      </c>
      <c r="G145" s="48">
        <f t="shared" si="53"/>
        <v>0</v>
      </c>
      <c r="H145" s="48">
        <f t="shared" si="53"/>
        <v>0</v>
      </c>
      <c r="I145" s="48">
        <f t="shared" si="53"/>
        <v>0</v>
      </c>
      <c r="J145" s="48">
        <f t="shared" si="53"/>
        <v>0</v>
      </c>
      <c r="K145" s="48">
        <f t="shared" si="53"/>
        <v>0</v>
      </c>
      <c r="L145" s="48">
        <f t="shared" si="53"/>
        <v>0</v>
      </c>
      <c r="M145" s="48">
        <f t="shared" si="53"/>
        <v>0</v>
      </c>
      <c r="N145" s="48">
        <f t="shared" si="53"/>
        <v>0</v>
      </c>
      <c r="O145" s="48">
        <f t="shared" si="53"/>
        <v>0</v>
      </c>
      <c r="P145" s="48">
        <f t="shared" si="53"/>
        <v>0</v>
      </c>
      <c r="Q145" s="48">
        <f t="shared" si="53"/>
        <v>0</v>
      </c>
    </row>
    <row r="146" spans="1:17" ht="15.75" x14ac:dyDescent="0.25">
      <c r="A146" s="62"/>
      <c r="B146" s="67" t="s">
        <v>67</v>
      </c>
      <c r="C146" s="34" t="s">
        <v>68</v>
      </c>
      <c r="D146" s="48">
        <f t="shared" ref="D146:Q146" si="54">D147</f>
        <v>0</v>
      </c>
      <c r="E146" s="48">
        <f t="shared" si="54"/>
        <v>0</v>
      </c>
      <c r="F146" s="48">
        <f t="shared" si="54"/>
        <v>0</v>
      </c>
      <c r="G146" s="48">
        <f t="shared" si="54"/>
        <v>0</v>
      </c>
      <c r="H146" s="48">
        <f t="shared" si="54"/>
        <v>0</v>
      </c>
      <c r="I146" s="48">
        <f t="shared" si="54"/>
        <v>0</v>
      </c>
      <c r="J146" s="48">
        <f t="shared" si="54"/>
        <v>0</v>
      </c>
      <c r="K146" s="48">
        <f t="shared" si="54"/>
        <v>0</v>
      </c>
      <c r="L146" s="48">
        <f t="shared" si="54"/>
        <v>0</v>
      </c>
      <c r="M146" s="48">
        <f t="shared" si="54"/>
        <v>0</v>
      </c>
      <c r="N146" s="48">
        <f t="shared" si="54"/>
        <v>0</v>
      </c>
      <c r="O146" s="48">
        <f t="shared" si="54"/>
        <v>0</v>
      </c>
      <c r="P146" s="48">
        <f t="shared" si="54"/>
        <v>0</v>
      </c>
      <c r="Q146" s="48">
        <f t="shared" si="54"/>
        <v>0</v>
      </c>
    </row>
    <row r="147" spans="1:17" ht="15.75" x14ac:dyDescent="0.25">
      <c r="A147" s="53" t="s">
        <v>135</v>
      </c>
      <c r="B147" s="68" t="s">
        <v>76</v>
      </c>
      <c r="C147" s="55" t="s">
        <v>77</v>
      </c>
      <c r="D147" s="20">
        <f>E147+F147</f>
        <v>0</v>
      </c>
      <c r="E147" s="21"/>
      <c r="F147" s="20">
        <f>SUM(G147:Q147)</f>
        <v>0</v>
      </c>
      <c r="G147" s="21"/>
      <c r="H147" s="21"/>
      <c r="I147" s="21"/>
      <c r="J147" s="21"/>
      <c r="K147" s="21"/>
      <c r="L147" s="21"/>
      <c r="M147" s="21"/>
      <c r="N147" s="21"/>
      <c r="O147" s="21"/>
      <c r="P147" s="21"/>
      <c r="Q147" s="21"/>
    </row>
    <row r="148" spans="1:17" ht="15.75" x14ac:dyDescent="0.25">
      <c r="A148" s="53"/>
      <c r="B148" s="33" t="s">
        <v>86</v>
      </c>
      <c r="C148" s="34" t="s">
        <v>87</v>
      </c>
      <c r="D148" s="48">
        <f t="shared" ref="D148:Q148" si="55">D149</f>
        <v>0</v>
      </c>
      <c r="E148" s="48">
        <f t="shared" si="55"/>
        <v>0</v>
      </c>
      <c r="F148" s="48">
        <f t="shared" si="55"/>
        <v>0</v>
      </c>
      <c r="G148" s="48">
        <f t="shared" si="55"/>
        <v>0</v>
      </c>
      <c r="H148" s="48">
        <f t="shared" si="55"/>
        <v>0</v>
      </c>
      <c r="I148" s="48">
        <f t="shared" si="55"/>
        <v>0</v>
      </c>
      <c r="J148" s="48">
        <f t="shared" si="55"/>
        <v>0</v>
      </c>
      <c r="K148" s="48">
        <f t="shared" si="55"/>
        <v>0</v>
      </c>
      <c r="L148" s="48">
        <f t="shared" si="55"/>
        <v>0</v>
      </c>
      <c r="M148" s="48">
        <f t="shared" si="55"/>
        <v>0</v>
      </c>
      <c r="N148" s="48">
        <f t="shared" si="55"/>
        <v>0</v>
      </c>
      <c r="O148" s="48">
        <f t="shared" si="55"/>
        <v>0</v>
      </c>
      <c r="P148" s="48">
        <f t="shared" si="55"/>
        <v>0</v>
      </c>
      <c r="Q148" s="48">
        <f t="shared" si="55"/>
        <v>0</v>
      </c>
    </row>
    <row r="149" spans="1:17" ht="15.75" x14ac:dyDescent="0.25">
      <c r="A149" s="53" t="s">
        <v>252</v>
      </c>
      <c r="B149" s="56" t="s">
        <v>253</v>
      </c>
      <c r="C149" s="55" t="s">
        <v>98</v>
      </c>
      <c r="D149" s="20">
        <f>E149+F149</f>
        <v>0</v>
      </c>
      <c r="E149" s="21"/>
      <c r="F149" s="20">
        <f>SUM(G149:Q149)</f>
        <v>0</v>
      </c>
      <c r="G149" s="21"/>
      <c r="H149" s="21"/>
      <c r="I149" s="21"/>
      <c r="J149" s="21"/>
      <c r="K149" s="21"/>
      <c r="L149" s="21"/>
      <c r="M149" s="21"/>
      <c r="N149" s="21"/>
      <c r="O149" s="21"/>
      <c r="P149" s="21"/>
      <c r="Q149" s="21"/>
    </row>
    <row r="150" spans="1:17" ht="15.75" x14ac:dyDescent="0.25">
      <c r="A150" s="191" t="s">
        <v>254</v>
      </c>
      <c r="B150" s="192"/>
      <c r="C150" s="192"/>
      <c r="D150" s="48">
        <f>D151+D157</f>
        <v>1862</v>
      </c>
      <c r="E150" s="48">
        <f t="shared" ref="E150:Q150" si="56">E151+E157</f>
        <v>1012</v>
      </c>
      <c r="F150" s="48">
        <f t="shared" si="56"/>
        <v>850</v>
      </c>
      <c r="G150" s="48">
        <f t="shared" si="56"/>
        <v>0</v>
      </c>
      <c r="H150" s="48">
        <f t="shared" si="56"/>
        <v>0</v>
      </c>
      <c r="I150" s="48">
        <f t="shared" si="56"/>
        <v>0</v>
      </c>
      <c r="J150" s="48">
        <f t="shared" si="56"/>
        <v>850</v>
      </c>
      <c r="K150" s="48">
        <f t="shared" si="56"/>
        <v>0</v>
      </c>
      <c r="L150" s="48">
        <f t="shared" si="56"/>
        <v>0</v>
      </c>
      <c r="M150" s="48">
        <f t="shared" si="56"/>
        <v>0</v>
      </c>
      <c r="N150" s="48">
        <f t="shared" si="56"/>
        <v>0</v>
      </c>
      <c r="O150" s="48">
        <f t="shared" si="56"/>
        <v>0</v>
      </c>
      <c r="P150" s="48">
        <f t="shared" si="56"/>
        <v>1889</v>
      </c>
      <c r="Q150" s="48">
        <f t="shared" si="56"/>
        <v>1915</v>
      </c>
    </row>
    <row r="151" spans="1:17" ht="15.75" x14ac:dyDescent="0.25">
      <c r="A151" s="49"/>
      <c r="B151" s="65">
        <v>3</v>
      </c>
      <c r="C151" s="34" t="s">
        <v>27</v>
      </c>
      <c r="D151" s="48">
        <f t="shared" ref="D151:Q151" si="57">D152</f>
        <v>0</v>
      </c>
      <c r="E151" s="48">
        <f t="shared" si="57"/>
        <v>0</v>
      </c>
      <c r="F151" s="48">
        <f t="shared" si="57"/>
        <v>0</v>
      </c>
      <c r="G151" s="48">
        <f t="shared" si="57"/>
        <v>0</v>
      </c>
      <c r="H151" s="48">
        <f t="shared" si="57"/>
        <v>0</v>
      </c>
      <c r="I151" s="48">
        <f t="shared" si="57"/>
        <v>0</v>
      </c>
      <c r="J151" s="48">
        <f t="shared" si="57"/>
        <v>0</v>
      </c>
      <c r="K151" s="48">
        <f t="shared" si="57"/>
        <v>0</v>
      </c>
      <c r="L151" s="48">
        <f t="shared" si="57"/>
        <v>0</v>
      </c>
      <c r="M151" s="48">
        <f t="shared" si="57"/>
        <v>0</v>
      </c>
      <c r="N151" s="48">
        <f t="shared" si="57"/>
        <v>0</v>
      </c>
      <c r="O151" s="48">
        <f t="shared" si="57"/>
        <v>0</v>
      </c>
      <c r="P151" s="48">
        <f t="shared" si="57"/>
        <v>0</v>
      </c>
      <c r="Q151" s="48">
        <f t="shared" si="57"/>
        <v>0</v>
      </c>
    </row>
    <row r="152" spans="1:17" ht="15.75" x14ac:dyDescent="0.25">
      <c r="A152" s="49"/>
      <c r="B152" s="33">
        <v>32</v>
      </c>
      <c r="C152" s="34" t="s">
        <v>54</v>
      </c>
      <c r="D152" s="48">
        <f t="shared" ref="D152:Q152" si="58">D153+D155</f>
        <v>0</v>
      </c>
      <c r="E152" s="48">
        <f t="shared" si="58"/>
        <v>0</v>
      </c>
      <c r="F152" s="48">
        <f t="shared" si="58"/>
        <v>0</v>
      </c>
      <c r="G152" s="48">
        <f t="shared" si="58"/>
        <v>0</v>
      </c>
      <c r="H152" s="48">
        <f t="shared" si="58"/>
        <v>0</v>
      </c>
      <c r="I152" s="48">
        <f t="shared" si="58"/>
        <v>0</v>
      </c>
      <c r="J152" s="48">
        <f t="shared" si="58"/>
        <v>0</v>
      </c>
      <c r="K152" s="48">
        <f t="shared" si="58"/>
        <v>0</v>
      </c>
      <c r="L152" s="48">
        <f t="shared" si="58"/>
        <v>0</v>
      </c>
      <c r="M152" s="48">
        <f t="shared" si="58"/>
        <v>0</v>
      </c>
      <c r="N152" s="48">
        <f t="shared" si="58"/>
        <v>0</v>
      </c>
      <c r="O152" s="48">
        <f t="shared" si="58"/>
        <v>0</v>
      </c>
      <c r="P152" s="48">
        <f t="shared" si="58"/>
        <v>0</v>
      </c>
      <c r="Q152" s="48">
        <f t="shared" si="58"/>
        <v>0</v>
      </c>
    </row>
    <row r="153" spans="1:17" ht="15.75" x14ac:dyDescent="0.25">
      <c r="A153" s="49"/>
      <c r="B153" s="67">
        <v>323</v>
      </c>
      <c r="C153" s="34" t="s">
        <v>87</v>
      </c>
      <c r="D153" s="48">
        <f t="shared" ref="D153:Q153" si="59">D154</f>
        <v>0</v>
      </c>
      <c r="E153" s="48">
        <f t="shared" si="59"/>
        <v>0</v>
      </c>
      <c r="F153" s="48">
        <f t="shared" si="59"/>
        <v>0</v>
      </c>
      <c r="G153" s="48">
        <f t="shared" si="59"/>
        <v>0</v>
      </c>
      <c r="H153" s="48">
        <f t="shared" si="59"/>
        <v>0</v>
      </c>
      <c r="I153" s="48">
        <f t="shared" si="59"/>
        <v>0</v>
      </c>
      <c r="J153" s="48">
        <f t="shared" si="59"/>
        <v>0</v>
      </c>
      <c r="K153" s="48">
        <f t="shared" si="59"/>
        <v>0</v>
      </c>
      <c r="L153" s="48">
        <f t="shared" si="59"/>
        <v>0</v>
      </c>
      <c r="M153" s="48">
        <f t="shared" si="59"/>
        <v>0</v>
      </c>
      <c r="N153" s="48">
        <f t="shared" si="59"/>
        <v>0</v>
      </c>
      <c r="O153" s="48">
        <f t="shared" si="59"/>
        <v>0</v>
      </c>
      <c r="P153" s="48">
        <f t="shared" si="59"/>
        <v>0</v>
      </c>
      <c r="Q153" s="48">
        <f t="shared" si="59"/>
        <v>0</v>
      </c>
    </row>
    <row r="154" spans="1:17" ht="15.75" x14ac:dyDescent="0.25">
      <c r="A154" s="69" t="s">
        <v>154</v>
      </c>
      <c r="B154" s="54" t="s">
        <v>92</v>
      </c>
      <c r="C154" s="70" t="s">
        <v>93</v>
      </c>
      <c r="D154" s="20">
        <f>E154+F154</f>
        <v>0</v>
      </c>
      <c r="E154" s="21"/>
      <c r="F154" s="20">
        <f>SUM(G154:Q154)</f>
        <v>0</v>
      </c>
      <c r="G154" s="21"/>
      <c r="H154" s="21"/>
      <c r="I154" s="21"/>
      <c r="J154" s="21"/>
      <c r="K154" s="21"/>
      <c r="L154" s="21"/>
      <c r="M154" s="21"/>
      <c r="N154" s="21"/>
      <c r="O154" s="21"/>
      <c r="P154" s="21"/>
      <c r="Q154" s="21"/>
    </row>
    <row r="155" spans="1:17" ht="15.75" x14ac:dyDescent="0.25">
      <c r="A155" s="69"/>
      <c r="B155" s="56" t="s">
        <v>118</v>
      </c>
      <c r="C155" s="16" t="s">
        <v>119</v>
      </c>
      <c r="D155" s="48">
        <f t="shared" ref="D155:Q155" si="60">D156</f>
        <v>0</v>
      </c>
      <c r="E155" s="48">
        <f t="shared" si="60"/>
        <v>0</v>
      </c>
      <c r="F155" s="48">
        <f t="shared" si="60"/>
        <v>0</v>
      </c>
      <c r="G155" s="48">
        <f t="shared" si="60"/>
        <v>0</v>
      </c>
      <c r="H155" s="48">
        <f t="shared" si="60"/>
        <v>0</v>
      </c>
      <c r="I155" s="48">
        <f t="shared" si="60"/>
        <v>0</v>
      </c>
      <c r="J155" s="48">
        <f t="shared" si="60"/>
        <v>0</v>
      </c>
      <c r="K155" s="48">
        <f t="shared" si="60"/>
        <v>0</v>
      </c>
      <c r="L155" s="48">
        <f t="shared" si="60"/>
        <v>0</v>
      </c>
      <c r="M155" s="48">
        <f t="shared" si="60"/>
        <v>0</v>
      </c>
      <c r="N155" s="48">
        <f t="shared" si="60"/>
        <v>0</v>
      </c>
      <c r="O155" s="48">
        <f t="shared" si="60"/>
        <v>0</v>
      </c>
      <c r="P155" s="48">
        <f t="shared" si="60"/>
        <v>0</v>
      </c>
      <c r="Q155" s="48">
        <f t="shared" si="60"/>
        <v>0</v>
      </c>
    </row>
    <row r="156" spans="1:17" ht="15.75" x14ac:dyDescent="0.25">
      <c r="A156" s="69" t="s">
        <v>167</v>
      </c>
      <c r="B156" s="71">
        <v>3292</v>
      </c>
      <c r="C156" s="70" t="s">
        <v>124</v>
      </c>
      <c r="D156" s="20">
        <f>E156+F156</f>
        <v>0</v>
      </c>
      <c r="E156" s="21"/>
      <c r="F156" s="20">
        <f>SUM(G156:Q156)</f>
        <v>0</v>
      </c>
      <c r="G156" s="21"/>
      <c r="H156" s="21"/>
      <c r="I156" s="21"/>
      <c r="J156" s="21"/>
      <c r="K156" s="21"/>
      <c r="L156" s="21"/>
      <c r="M156" s="21"/>
      <c r="N156" s="21"/>
      <c r="O156" s="21"/>
      <c r="P156" s="21"/>
      <c r="Q156" s="21"/>
    </row>
    <row r="157" spans="1:17" ht="15.75" x14ac:dyDescent="0.25">
      <c r="A157" s="69"/>
      <c r="B157" s="50">
        <v>4</v>
      </c>
      <c r="C157" s="16" t="s">
        <v>190</v>
      </c>
      <c r="D157" s="57">
        <f t="shared" ref="D157:Q157" si="61">D158</f>
        <v>1862</v>
      </c>
      <c r="E157" s="57">
        <f t="shared" si="61"/>
        <v>1012</v>
      </c>
      <c r="F157" s="57">
        <f t="shared" si="61"/>
        <v>850</v>
      </c>
      <c r="G157" s="57">
        <f t="shared" si="61"/>
        <v>0</v>
      </c>
      <c r="H157" s="57">
        <f t="shared" si="61"/>
        <v>0</v>
      </c>
      <c r="I157" s="57">
        <f t="shared" si="61"/>
        <v>0</v>
      </c>
      <c r="J157" s="57">
        <f t="shared" si="61"/>
        <v>850</v>
      </c>
      <c r="K157" s="57">
        <f t="shared" si="61"/>
        <v>0</v>
      </c>
      <c r="L157" s="57">
        <f t="shared" si="61"/>
        <v>0</v>
      </c>
      <c r="M157" s="57">
        <f t="shared" si="61"/>
        <v>0</v>
      </c>
      <c r="N157" s="57">
        <f t="shared" si="61"/>
        <v>0</v>
      </c>
      <c r="O157" s="57">
        <f t="shared" si="61"/>
        <v>0</v>
      </c>
      <c r="P157" s="57">
        <f t="shared" si="61"/>
        <v>1889</v>
      </c>
      <c r="Q157" s="57">
        <f t="shared" si="61"/>
        <v>1915</v>
      </c>
    </row>
    <row r="158" spans="1:17" ht="31.5" x14ac:dyDescent="0.25">
      <c r="A158" s="69"/>
      <c r="B158" s="50">
        <v>42</v>
      </c>
      <c r="C158" s="52" t="s">
        <v>197</v>
      </c>
      <c r="D158" s="57">
        <f t="shared" ref="D158:Q158" si="62">D159+D162</f>
        <v>1862</v>
      </c>
      <c r="E158" s="57">
        <f t="shared" si="62"/>
        <v>1012</v>
      </c>
      <c r="F158" s="57">
        <f t="shared" si="62"/>
        <v>850</v>
      </c>
      <c r="G158" s="57">
        <f t="shared" si="62"/>
        <v>0</v>
      </c>
      <c r="H158" s="57">
        <f t="shared" si="62"/>
        <v>0</v>
      </c>
      <c r="I158" s="57">
        <f t="shared" si="62"/>
        <v>0</v>
      </c>
      <c r="J158" s="57">
        <f t="shared" si="62"/>
        <v>850</v>
      </c>
      <c r="K158" s="57">
        <f t="shared" si="62"/>
        <v>0</v>
      </c>
      <c r="L158" s="57">
        <f t="shared" si="62"/>
        <v>0</v>
      </c>
      <c r="M158" s="57">
        <f t="shared" si="62"/>
        <v>0</v>
      </c>
      <c r="N158" s="57">
        <f t="shared" si="62"/>
        <v>0</v>
      </c>
      <c r="O158" s="57">
        <f t="shared" si="62"/>
        <v>0</v>
      </c>
      <c r="P158" s="57">
        <f t="shared" si="62"/>
        <v>1889</v>
      </c>
      <c r="Q158" s="57">
        <f t="shared" si="62"/>
        <v>1915</v>
      </c>
    </row>
    <row r="159" spans="1:17" ht="15.75" x14ac:dyDescent="0.25">
      <c r="A159" s="69"/>
      <c r="B159" s="50">
        <v>422</v>
      </c>
      <c r="C159" s="16" t="s">
        <v>203</v>
      </c>
      <c r="D159" s="57">
        <f t="shared" ref="D159:Q159" si="63">D160+D161</f>
        <v>0</v>
      </c>
      <c r="E159" s="57">
        <f t="shared" si="63"/>
        <v>0</v>
      </c>
      <c r="F159" s="57">
        <f t="shared" si="63"/>
        <v>0</v>
      </c>
      <c r="G159" s="57">
        <f t="shared" si="63"/>
        <v>0</v>
      </c>
      <c r="H159" s="57">
        <f t="shared" si="63"/>
        <v>0</v>
      </c>
      <c r="I159" s="57">
        <f t="shared" si="63"/>
        <v>0</v>
      </c>
      <c r="J159" s="57">
        <f t="shared" si="63"/>
        <v>0</v>
      </c>
      <c r="K159" s="57">
        <f t="shared" si="63"/>
        <v>0</v>
      </c>
      <c r="L159" s="57">
        <f t="shared" si="63"/>
        <v>0</v>
      </c>
      <c r="M159" s="57">
        <f t="shared" si="63"/>
        <v>0</v>
      </c>
      <c r="N159" s="57">
        <f t="shared" si="63"/>
        <v>0</v>
      </c>
      <c r="O159" s="57">
        <f t="shared" si="63"/>
        <v>0</v>
      </c>
      <c r="P159" s="57">
        <f t="shared" si="63"/>
        <v>0</v>
      </c>
      <c r="Q159" s="57">
        <f t="shared" si="63"/>
        <v>0</v>
      </c>
    </row>
    <row r="160" spans="1:17" ht="15.75" x14ac:dyDescent="0.25">
      <c r="A160" s="69" t="s">
        <v>175</v>
      </c>
      <c r="B160" s="71">
        <v>4221</v>
      </c>
      <c r="C160" s="70" t="s">
        <v>206</v>
      </c>
      <c r="D160" s="20">
        <f>E160+F160</f>
        <v>0</v>
      </c>
      <c r="E160" s="21"/>
      <c r="F160" s="20">
        <f>SUM(G160:N160)</f>
        <v>0</v>
      </c>
      <c r="G160" s="21"/>
      <c r="H160" s="21"/>
      <c r="I160" s="21"/>
      <c r="J160" s="21"/>
      <c r="K160" s="21"/>
      <c r="L160" s="21"/>
      <c r="M160" s="21"/>
      <c r="N160" s="21"/>
      <c r="O160" s="21"/>
      <c r="P160" s="21"/>
      <c r="Q160" s="21"/>
    </row>
    <row r="161" spans="1:17" ht="15.75" x14ac:dyDescent="0.25">
      <c r="A161" s="69" t="s">
        <v>255</v>
      </c>
      <c r="B161" s="71">
        <v>4227</v>
      </c>
      <c r="C161" s="70" t="s">
        <v>219</v>
      </c>
      <c r="D161" s="20">
        <f>E161+F161</f>
        <v>0</v>
      </c>
      <c r="E161" s="21"/>
      <c r="F161" s="20">
        <f>SUM(G161:N161)</f>
        <v>0</v>
      </c>
      <c r="G161" s="21"/>
      <c r="H161" s="21"/>
      <c r="I161" s="21"/>
      <c r="J161" s="21"/>
      <c r="K161" s="21"/>
      <c r="L161" s="21"/>
      <c r="M161" s="21"/>
      <c r="N161" s="21"/>
      <c r="O161" s="21"/>
      <c r="P161" s="21"/>
      <c r="Q161" s="21"/>
    </row>
    <row r="162" spans="1:17" ht="15.75" x14ac:dyDescent="0.25">
      <c r="A162" s="53"/>
      <c r="B162" s="62" t="s">
        <v>256</v>
      </c>
      <c r="C162" s="72" t="s">
        <v>257</v>
      </c>
      <c r="D162" s="57">
        <f t="shared" ref="D162:Q162" si="64">D163</f>
        <v>1862</v>
      </c>
      <c r="E162" s="57">
        <f t="shared" si="64"/>
        <v>1012</v>
      </c>
      <c r="F162" s="57">
        <f t="shared" si="64"/>
        <v>850</v>
      </c>
      <c r="G162" s="57">
        <f t="shared" si="64"/>
        <v>0</v>
      </c>
      <c r="H162" s="57">
        <f t="shared" si="64"/>
        <v>0</v>
      </c>
      <c r="I162" s="57">
        <f t="shared" si="64"/>
        <v>0</v>
      </c>
      <c r="J162" s="57">
        <f t="shared" si="64"/>
        <v>850</v>
      </c>
      <c r="K162" s="57">
        <f t="shared" si="64"/>
        <v>0</v>
      </c>
      <c r="L162" s="57">
        <f t="shared" si="64"/>
        <v>0</v>
      </c>
      <c r="M162" s="57">
        <f t="shared" si="64"/>
        <v>0</v>
      </c>
      <c r="N162" s="57">
        <f t="shared" si="64"/>
        <v>0</v>
      </c>
      <c r="O162" s="57">
        <f t="shared" si="64"/>
        <v>0</v>
      </c>
      <c r="P162" s="57">
        <f t="shared" si="64"/>
        <v>1889</v>
      </c>
      <c r="Q162" s="57">
        <f t="shared" si="64"/>
        <v>1915</v>
      </c>
    </row>
    <row r="163" spans="1:17" ht="15.75" x14ac:dyDescent="0.25">
      <c r="A163" s="69" t="s">
        <v>258</v>
      </c>
      <c r="B163" s="58" t="s">
        <v>259</v>
      </c>
      <c r="C163" s="59" t="s">
        <v>260</v>
      </c>
      <c r="D163" s="20">
        <f>E163+F163</f>
        <v>1862</v>
      </c>
      <c r="E163" s="21">
        <v>1012</v>
      </c>
      <c r="F163" s="20">
        <f>SUM(G163:N163)</f>
        <v>850</v>
      </c>
      <c r="G163" s="21"/>
      <c r="H163" s="21"/>
      <c r="I163" s="21"/>
      <c r="J163" s="21">
        <v>850</v>
      </c>
      <c r="K163" s="21"/>
      <c r="L163" s="21"/>
      <c r="M163" s="21"/>
      <c r="N163" s="21"/>
      <c r="O163" s="21"/>
      <c r="P163" s="21">
        <v>1889</v>
      </c>
      <c r="Q163" s="21">
        <v>1915</v>
      </c>
    </row>
    <row r="164" spans="1:17" ht="15.75" x14ac:dyDescent="0.25">
      <c r="A164" s="191" t="s">
        <v>261</v>
      </c>
      <c r="B164" s="203"/>
      <c r="C164" s="203"/>
      <c r="D164" s="48">
        <f t="shared" ref="D164:Q167" si="65">D165</f>
        <v>0</v>
      </c>
      <c r="E164" s="48">
        <f t="shared" si="65"/>
        <v>0</v>
      </c>
      <c r="F164" s="48">
        <f t="shared" si="65"/>
        <v>0</v>
      </c>
      <c r="G164" s="48">
        <f t="shared" si="65"/>
        <v>0</v>
      </c>
      <c r="H164" s="48">
        <f t="shared" si="65"/>
        <v>0</v>
      </c>
      <c r="I164" s="48">
        <f t="shared" si="65"/>
        <v>0</v>
      </c>
      <c r="J164" s="48">
        <f t="shared" si="65"/>
        <v>0</v>
      </c>
      <c r="K164" s="48">
        <f t="shared" si="65"/>
        <v>0</v>
      </c>
      <c r="L164" s="48">
        <f t="shared" si="65"/>
        <v>0</v>
      </c>
      <c r="M164" s="48">
        <f t="shared" si="65"/>
        <v>0</v>
      </c>
      <c r="N164" s="48">
        <f t="shared" si="65"/>
        <v>0</v>
      </c>
      <c r="O164" s="48">
        <f t="shared" si="65"/>
        <v>0</v>
      </c>
      <c r="P164" s="48">
        <f t="shared" si="65"/>
        <v>0</v>
      </c>
      <c r="Q164" s="48">
        <f t="shared" si="65"/>
        <v>0</v>
      </c>
    </row>
    <row r="165" spans="1:17" ht="15.75" x14ac:dyDescent="0.25">
      <c r="A165" s="73"/>
      <c r="B165" s="74">
        <v>3</v>
      </c>
      <c r="C165" s="16" t="s">
        <v>27</v>
      </c>
      <c r="D165" s="48">
        <f t="shared" si="65"/>
        <v>0</v>
      </c>
      <c r="E165" s="48">
        <f t="shared" si="65"/>
        <v>0</v>
      </c>
      <c r="F165" s="48">
        <f t="shared" si="65"/>
        <v>0</v>
      </c>
      <c r="G165" s="48">
        <f t="shared" si="65"/>
        <v>0</v>
      </c>
      <c r="H165" s="48">
        <f t="shared" si="65"/>
        <v>0</v>
      </c>
      <c r="I165" s="48">
        <f t="shared" si="65"/>
        <v>0</v>
      </c>
      <c r="J165" s="48">
        <f t="shared" si="65"/>
        <v>0</v>
      </c>
      <c r="K165" s="48">
        <f t="shared" si="65"/>
        <v>0</v>
      </c>
      <c r="L165" s="48">
        <f t="shared" si="65"/>
        <v>0</v>
      </c>
      <c r="M165" s="48">
        <f t="shared" si="65"/>
        <v>0</v>
      </c>
      <c r="N165" s="48">
        <f t="shared" si="65"/>
        <v>0</v>
      </c>
      <c r="O165" s="48">
        <f t="shared" si="65"/>
        <v>0</v>
      </c>
      <c r="P165" s="48">
        <f t="shared" si="65"/>
        <v>0</v>
      </c>
      <c r="Q165" s="48">
        <f t="shared" si="65"/>
        <v>0</v>
      </c>
    </row>
    <row r="166" spans="1:17" ht="15.75" x14ac:dyDescent="0.25">
      <c r="A166" s="73"/>
      <c r="B166" s="74">
        <v>32</v>
      </c>
      <c r="C166" s="16" t="s">
        <v>54</v>
      </c>
      <c r="D166" s="48">
        <f t="shared" si="65"/>
        <v>0</v>
      </c>
      <c r="E166" s="48">
        <f t="shared" si="65"/>
        <v>0</v>
      </c>
      <c r="F166" s="48">
        <f t="shared" si="65"/>
        <v>0</v>
      </c>
      <c r="G166" s="48">
        <f t="shared" si="65"/>
        <v>0</v>
      </c>
      <c r="H166" s="48">
        <f t="shared" si="65"/>
        <v>0</v>
      </c>
      <c r="I166" s="48">
        <f t="shared" si="65"/>
        <v>0</v>
      </c>
      <c r="J166" s="48">
        <f t="shared" si="65"/>
        <v>0</v>
      </c>
      <c r="K166" s="48">
        <f t="shared" si="65"/>
        <v>0</v>
      </c>
      <c r="L166" s="48">
        <f t="shared" si="65"/>
        <v>0</v>
      </c>
      <c r="M166" s="48">
        <f t="shared" si="65"/>
        <v>0</v>
      </c>
      <c r="N166" s="48">
        <f t="shared" si="65"/>
        <v>0</v>
      </c>
      <c r="O166" s="48">
        <f t="shared" si="65"/>
        <v>0</v>
      </c>
      <c r="P166" s="48">
        <f t="shared" si="65"/>
        <v>0</v>
      </c>
      <c r="Q166" s="48">
        <f t="shared" si="65"/>
        <v>0</v>
      </c>
    </row>
    <row r="167" spans="1:17" ht="15.75" x14ac:dyDescent="0.25">
      <c r="A167" s="73"/>
      <c r="B167" s="74">
        <v>329</v>
      </c>
      <c r="C167" s="34" t="s">
        <v>119</v>
      </c>
      <c r="D167" s="48">
        <f t="shared" si="65"/>
        <v>0</v>
      </c>
      <c r="E167" s="48">
        <f t="shared" si="65"/>
        <v>0</v>
      </c>
      <c r="F167" s="48">
        <f t="shared" si="65"/>
        <v>0</v>
      </c>
      <c r="G167" s="48">
        <f t="shared" si="65"/>
        <v>0</v>
      </c>
      <c r="H167" s="48">
        <f t="shared" si="65"/>
        <v>0</v>
      </c>
      <c r="I167" s="48">
        <f t="shared" si="65"/>
        <v>0</v>
      </c>
      <c r="J167" s="48">
        <f t="shared" si="65"/>
        <v>0</v>
      </c>
      <c r="K167" s="48">
        <f t="shared" si="65"/>
        <v>0</v>
      </c>
      <c r="L167" s="48">
        <f t="shared" si="65"/>
        <v>0</v>
      </c>
      <c r="M167" s="48">
        <f t="shared" si="65"/>
        <v>0</v>
      </c>
      <c r="N167" s="48">
        <f t="shared" si="65"/>
        <v>0</v>
      </c>
      <c r="O167" s="48">
        <f t="shared" si="65"/>
        <v>0</v>
      </c>
      <c r="P167" s="48">
        <f t="shared" si="65"/>
        <v>0</v>
      </c>
      <c r="Q167" s="48">
        <f t="shared" si="65"/>
        <v>0</v>
      </c>
    </row>
    <row r="168" spans="1:17" ht="15.75" x14ac:dyDescent="0.25">
      <c r="A168" s="75" t="s">
        <v>262</v>
      </c>
      <c r="B168" s="54" t="s">
        <v>133</v>
      </c>
      <c r="C168" s="59" t="s">
        <v>134</v>
      </c>
      <c r="D168" s="20">
        <f>E168+F168</f>
        <v>0</v>
      </c>
      <c r="E168" s="21"/>
      <c r="F168" s="20">
        <f>SUM(G168:Q168)</f>
        <v>0</v>
      </c>
      <c r="G168" s="21"/>
      <c r="H168" s="21"/>
      <c r="I168" s="21"/>
      <c r="J168" s="21"/>
      <c r="K168" s="21"/>
      <c r="L168" s="21"/>
      <c r="M168" s="21"/>
      <c r="N168" s="21"/>
      <c r="O168" s="21"/>
      <c r="P168" s="21"/>
      <c r="Q168" s="21"/>
    </row>
    <row r="169" spans="1:17" ht="15.75" x14ac:dyDescent="0.25">
      <c r="A169" s="76" t="s">
        <v>263</v>
      </c>
      <c r="B169" s="77"/>
      <c r="C169" s="78"/>
      <c r="D169" s="79">
        <f t="shared" ref="D169:Q169" si="66">SUM(D112,D13)</f>
        <v>16265143</v>
      </c>
      <c r="E169" s="79">
        <f t="shared" si="66"/>
        <v>1914402</v>
      </c>
      <c r="F169" s="79">
        <f t="shared" si="66"/>
        <v>14350741</v>
      </c>
      <c r="G169" s="79">
        <f t="shared" si="66"/>
        <v>11391800</v>
      </c>
      <c r="H169" s="79">
        <f t="shared" si="66"/>
        <v>0</v>
      </c>
      <c r="I169" s="79">
        <f t="shared" si="66"/>
        <v>0</v>
      </c>
      <c r="J169" s="79">
        <f t="shared" si="66"/>
        <v>2958941</v>
      </c>
      <c r="K169" s="79">
        <f t="shared" si="66"/>
        <v>0</v>
      </c>
      <c r="L169" s="79">
        <f t="shared" si="66"/>
        <v>0</v>
      </c>
      <c r="M169" s="79">
        <f t="shared" si="66"/>
        <v>0</v>
      </c>
      <c r="N169" s="79">
        <f t="shared" si="66"/>
        <v>0</v>
      </c>
      <c r="O169" s="79">
        <f t="shared" si="66"/>
        <v>0</v>
      </c>
      <c r="P169" s="79">
        <f t="shared" si="66"/>
        <v>16502614</v>
      </c>
      <c r="Q169" s="79">
        <f t="shared" si="66"/>
        <v>16740252</v>
      </c>
    </row>
    <row r="170" spans="1:17" ht="15.75" x14ac:dyDescent="0.25">
      <c r="A170" s="91"/>
      <c r="B170" s="92"/>
      <c r="C170" s="92"/>
      <c r="D170" s="96"/>
      <c r="E170" s="92"/>
      <c r="F170" s="96"/>
      <c r="G170" s="92"/>
      <c r="H170" s="92"/>
      <c r="I170" s="92"/>
      <c r="J170" s="92"/>
      <c r="K170" s="92"/>
      <c r="L170" s="92"/>
      <c r="M170" s="92"/>
      <c r="N170" s="92"/>
      <c r="O170" s="93"/>
      <c r="P170" s="92"/>
      <c r="Q170" s="92"/>
    </row>
    <row r="171" spans="1:17" ht="15.75" x14ac:dyDescent="0.25">
      <c r="A171" s="97" t="s">
        <v>273</v>
      </c>
      <c r="B171" s="92"/>
      <c r="C171" s="92">
        <v>2018</v>
      </c>
      <c r="D171" s="92"/>
      <c r="E171" s="98"/>
      <c r="F171" s="96"/>
      <c r="G171" s="92"/>
      <c r="H171" s="92"/>
      <c r="I171" s="99" t="s">
        <v>274</v>
      </c>
      <c r="J171" s="92"/>
      <c r="K171" s="92"/>
      <c r="L171" s="92"/>
      <c r="M171" s="92"/>
      <c r="N171" s="92"/>
      <c r="O171" s="93"/>
      <c r="P171" s="92"/>
      <c r="Q171" s="92"/>
    </row>
    <row r="172" spans="1:17" ht="15.75" x14ac:dyDescent="0.25">
      <c r="A172" s="91"/>
      <c r="B172" s="92"/>
      <c r="C172" s="92"/>
      <c r="D172" s="92"/>
      <c r="E172" s="98"/>
      <c r="F172" s="92"/>
      <c r="G172" s="92"/>
      <c r="H172" s="92"/>
      <c r="I172" s="92"/>
      <c r="J172" s="92"/>
      <c r="K172" s="92"/>
      <c r="L172" s="92"/>
      <c r="M172" s="92"/>
      <c r="N172" s="92"/>
      <c r="O172" s="196" t="s">
        <v>275</v>
      </c>
      <c r="P172" s="196"/>
      <c r="Q172" s="196"/>
    </row>
    <row r="173" spans="1:17" ht="15.75" x14ac:dyDescent="0.25">
      <c r="A173" s="91"/>
      <c r="B173" s="92"/>
      <c r="C173" s="92"/>
      <c r="D173" s="92"/>
      <c r="E173" s="98"/>
      <c r="F173" s="92"/>
      <c r="G173" s="92"/>
      <c r="H173" s="92"/>
      <c r="I173" s="99"/>
      <c r="J173" s="92"/>
      <c r="K173" s="92"/>
      <c r="L173" s="92"/>
      <c r="M173" s="92"/>
      <c r="N173" s="92"/>
      <c r="O173" s="93"/>
      <c r="P173" s="92"/>
      <c r="Q173" s="92"/>
    </row>
    <row r="174" spans="1:17" ht="15.75" x14ac:dyDescent="0.25">
      <c r="A174" s="91"/>
      <c r="B174" s="92"/>
      <c r="C174" s="92"/>
      <c r="D174" s="92"/>
      <c r="E174" s="92"/>
      <c r="F174" s="92"/>
      <c r="G174" s="92"/>
      <c r="H174" s="92"/>
      <c r="I174" s="92"/>
      <c r="J174" s="92"/>
      <c r="K174" s="92"/>
      <c r="L174" s="92"/>
      <c r="M174" s="92"/>
      <c r="N174" s="92"/>
      <c r="O174" s="93"/>
      <c r="P174" s="92"/>
      <c r="Q174" s="92"/>
    </row>
    <row r="175" spans="1:17" ht="15.75" x14ac:dyDescent="0.25">
      <c r="A175" s="91"/>
      <c r="B175" s="92"/>
      <c r="C175" s="92"/>
      <c r="D175" s="92"/>
      <c r="E175" s="92"/>
      <c r="F175" s="92"/>
      <c r="G175" s="92"/>
      <c r="H175" s="92"/>
      <c r="I175" s="92"/>
      <c r="J175" s="92"/>
      <c r="K175" s="92"/>
      <c r="L175" s="92"/>
      <c r="M175" s="92"/>
      <c r="N175" s="92"/>
      <c r="O175" s="100"/>
      <c r="P175" s="101"/>
      <c r="Q175" s="101"/>
    </row>
    <row r="176" spans="1:17" ht="15.75" x14ac:dyDescent="0.25">
      <c r="A176" s="91"/>
      <c r="B176" s="92"/>
      <c r="C176" s="92"/>
      <c r="D176" s="92"/>
      <c r="E176" s="92"/>
      <c r="F176" s="92"/>
      <c r="G176" s="92"/>
      <c r="H176" s="92"/>
      <c r="I176" s="92"/>
      <c r="J176" s="92"/>
      <c r="K176" s="92"/>
      <c r="L176" s="92"/>
      <c r="M176" s="92"/>
      <c r="N176" s="92"/>
      <c r="O176" s="93"/>
      <c r="P176" s="92"/>
      <c r="Q176" s="92"/>
    </row>
  </sheetData>
  <mergeCells count="35">
    <mergeCell ref="A13:C13"/>
    <mergeCell ref="A14:C14"/>
    <mergeCell ref="P1:Q1"/>
    <mergeCell ref="A2:Q2"/>
    <mergeCell ref="A7:A8"/>
    <mergeCell ref="B7:B8"/>
    <mergeCell ref="C7:C8"/>
    <mergeCell ref="D7:D8"/>
    <mergeCell ref="E7:E8"/>
    <mergeCell ref="F7:F8"/>
    <mergeCell ref="G7:G8"/>
    <mergeCell ref="A12:C12"/>
    <mergeCell ref="H7:H8"/>
    <mergeCell ref="I7:I8"/>
    <mergeCell ref="J7:J8"/>
    <mergeCell ref="K7:K8"/>
    <mergeCell ref="N7:N8"/>
    <mergeCell ref="O7:O8"/>
    <mergeCell ref="P7:P8"/>
    <mergeCell ref="Q7:Q8"/>
    <mergeCell ref="A11:C11"/>
    <mergeCell ref="L7:L8"/>
    <mergeCell ref="M7:M8"/>
    <mergeCell ref="A87:C87"/>
    <mergeCell ref="A113:C113"/>
    <mergeCell ref="A118:C118"/>
    <mergeCell ref="O172:Q172"/>
    <mergeCell ref="A128:C128"/>
    <mergeCell ref="A133:C133"/>
    <mergeCell ref="A138:C138"/>
    <mergeCell ref="A143:C143"/>
    <mergeCell ref="A150:C150"/>
    <mergeCell ref="A164:C164"/>
    <mergeCell ref="A123:C123"/>
    <mergeCell ref="A112:C112"/>
  </mergeCells>
  <pageMargins left="0.7" right="0.7" top="0.75" bottom="0.75" header="0.3" footer="0.3"/>
  <pageSetup scale="38"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view="pageBreakPreview" topLeftCell="A9" zoomScaleNormal="100" zoomScaleSheetLayoutView="100" workbookViewId="0">
      <selection activeCell="J16" sqref="J16"/>
    </sheetView>
  </sheetViews>
  <sheetFormatPr defaultRowHeight="15" x14ac:dyDescent="0.25"/>
  <cols>
    <col min="1" max="1" width="38.140625" customWidth="1"/>
    <col min="2" max="2" width="69.42578125" customWidth="1"/>
  </cols>
  <sheetData>
    <row r="1" spans="1:2" ht="18" x14ac:dyDescent="0.25">
      <c r="A1" s="131" t="s">
        <v>457</v>
      </c>
      <c r="B1" s="132"/>
    </row>
    <row r="2" spans="1:2" x14ac:dyDescent="0.25">
      <c r="A2" s="133"/>
      <c r="B2" s="132"/>
    </row>
    <row r="3" spans="1:2" x14ac:dyDescent="0.25">
      <c r="A3" s="133"/>
      <c r="B3" s="132"/>
    </row>
    <row r="4" spans="1:2" x14ac:dyDescent="0.25">
      <c r="A4" s="134" t="s">
        <v>458</v>
      </c>
      <c r="B4" s="132" t="s">
        <v>459</v>
      </c>
    </row>
    <row r="5" spans="1:2" x14ac:dyDescent="0.25">
      <c r="A5" s="134"/>
      <c r="B5" s="132" t="s">
        <v>460</v>
      </c>
    </row>
    <row r="6" spans="1:2" x14ac:dyDescent="0.25">
      <c r="A6" s="134" t="s">
        <v>461</v>
      </c>
      <c r="B6" s="132"/>
    </row>
    <row r="7" spans="1:2" x14ac:dyDescent="0.25">
      <c r="A7" s="135"/>
      <c r="B7" s="132"/>
    </row>
    <row r="8" spans="1:2" ht="16.5" thickBot="1" x14ac:dyDescent="0.3">
      <c r="A8" s="136"/>
      <c r="B8" s="132"/>
    </row>
    <row r="9" spans="1:2" x14ac:dyDescent="0.25">
      <c r="A9" s="220" t="s">
        <v>462</v>
      </c>
      <c r="B9" s="222" t="s">
        <v>463</v>
      </c>
    </row>
    <row r="10" spans="1:2" ht="15.75" thickBot="1" x14ac:dyDescent="0.3">
      <c r="A10" s="221"/>
      <c r="B10" s="223"/>
    </row>
    <row r="11" spans="1:2" x14ac:dyDescent="0.25">
      <c r="A11" s="224" t="s">
        <v>464</v>
      </c>
      <c r="B11" s="226" t="s">
        <v>465</v>
      </c>
    </row>
    <row r="12" spans="1:2" x14ac:dyDescent="0.25">
      <c r="A12" s="225"/>
      <c r="B12" s="226"/>
    </row>
    <row r="13" spans="1:2" x14ac:dyDescent="0.25">
      <c r="A13" s="225"/>
      <c r="B13" s="226"/>
    </row>
    <row r="14" spans="1:2" x14ac:dyDescent="0.25">
      <c r="A14" s="225"/>
      <c r="B14" s="226"/>
    </row>
    <row r="15" spans="1:2" x14ac:dyDescent="0.25">
      <c r="A15" s="225"/>
      <c r="B15" s="226"/>
    </row>
    <row r="16" spans="1:2" x14ac:dyDescent="0.25">
      <c r="A16" s="225"/>
      <c r="B16" s="226"/>
    </row>
    <row r="17" spans="1:2" x14ac:dyDescent="0.25">
      <c r="A17" s="221"/>
      <c r="B17" s="227"/>
    </row>
    <row r="18" spans="1:2" x14ac:dyDescent="0.25">
      <c r="A18" s="224" t="s">
        <v>466</v>
      </c>
      <c r="B18" s="228" t="s">
        <v>467</v>
      </c>
    </row>
    <row r="19" spans="1:2" x14ac:dyDescent="0.25">
      <c r="A19" s="225"/>
      <c r="B19" s="226"/>
    </row>
    <row r="20" spans="1:2" x14ac:dyDescent="0.25">
      <c r="A20" s="221"/>
      <c r="B20" s="227"/>
    </row>
    <row r="21" spans="1:2" x14ac:dyDescent="0.25">
      <c r="A21" s="224" t="s">
        <v>468</v>
      </c>
      <c r="B21" s="228" t="s">
        <v>469</v>
      </c>
    </row>
    <row r="22" spans="1:2" x14ac:dyDescent="0.25">
      <c r="A22" s="225"/>
      <c r="B22" s="226"/>
    </row>
    <row r="23" spans="1:2" x14ac:dyDescent="0.25">
      <c r="A23" s="225"/>
      <c r="B23" s="226"/>
    </row>
    <row r="24" spans="1:2" x14ac:dyDescent="0.25">
      <c r="A24" s="221"/>
      <c r="B24" s="227"/>
    </row>
    <row r="25" spans="1:2" x14ac:dyDescent="0.25">
      <c r="A25" s="224" t="s">
        <v>470</v>
      </c>
      <c r="B25" s="228" t="s">
        <v>471</v>
      </c>
    </row>
    <row r="26" spans="1:2" x14ac:dyDescent="0.25">
      <c r="A26" s="225"/>
      <c r="B26" s="226"/>
    </row>
    <row r="27" spans="1:2" x14ac:dyDescent="0.25">
      <c r="A27" s="221"/>
      <c r="B27" s="227"/>
    </row>
    <row r="28" spans="1:2" x14ac:dyDescent="0.25">
      <c r="A28" s="224" t="s">
        <v>472</v>
      </c>
      <c r="B28" s="228" t="s">
        <v>473</v>
      </c>
    </row>
    <row r="29" spans="1:2" x14ac:dyDescent="0.25">
      <c r="A29" s="225"/>
      <c r="B29" s="226"/>
    </row>
    <row r="30" spans="1:2" x14ac:dyDescent="0.25">
      <c r="A30" s="225"/>
      <c r="B30" s="226"/>
    </row>
    <row r="31" spans="1:2" x14ac:dyDescent="0.25">
      <c r="A31" s="225"/>
      <c r="B31" s="226"/>
    </row>
    <row r="32" spans="1:2" x14ac:dyDescent="0.25">
      <c r="A32" s="225"/>
      <c r="B32" s="226"/>
    </row>
    <row r="33" spans="1:2" x14ac:dyDescent="0.25">
      <c r="A33" s="221"/>
      <c r="B33" s="227"/>
    </row>
    <row r="34" spans="1:2" x14ac:dyDescent="0.25">
      <c r="A34" s="224" t="s">
        <v>474</v>
      </c>
      <c r="B34" s="228" t="s">
        <v>475</v>
      </c>
    </row>
    <row r="35" spans="1:2" x14ac:dyDescent="0.25">
      <c r="A35" s="225"/>
      <c r="B35" s="226"/>
    </row>
    <row r="36" spans="1:2" x14ac:dyDescent="0.25">
      <c r="A36" s="225"/>
      <c r="B36" s="226"/>
    </row>
    <row r="37" spans="1:2" x14ac:dyDescent="0.25">
      <c r="A37" s="225"/>
      <c r="B37" s="226"/>
    </row>
    <row r="38" spans="1:2" x14ac:dyDescent="0.25">
      <c r="A38" s="225"/>
      <c r="B38" s="226"/>
    </row>
    <row r="39" spans="1:2" ht="15.75" thickBot="1" x14ac:dyDescent="0.3">
      <c r="A39" s="229"/>
      <c r="B39" s="230"/>
    </row>
    <row r="40" spans="1:2" x14ac:dyDescent="0.25">
      <c r="A40" s="137"/>
      <c r="B40" s="132"/>
    </row>
    <row r="41" spans="1:2" x14ac:dyDescent="0.25">
      <c r="A41" s="138"/>
      <c r="B41" s="139" t="s">
        <v>476</v>
      </c>
    </row>
    <row r="42" spans="1:2" x14ac:dyDescent="0.25">
      <c r="A42" s="138"/>
      <c r="B42" s="138" t="s">
        <v>477</v>
      </c>
    </row>
  </sheetData>
  <mergeCells count="14">
    <mergeCell ref="A34:A39"/>
    <mergeCell ref="B34:B39"/>
    <mergeCell ref="A21:A24"/>
    <mergeCell ref="B21:B24"/>
    <mergeCell ref="A25:A27"/>
    <mergeCell ref="B25:B27"/>
    <mergeCell ref="A28:A33"/>
    <mergeCell ref="B28:B33"/>
    <mergeCell ref="A9:A10"/>
    <mergeCell ref="B9:B10"/>
    <mergeCell ref="A11:A17"/>
    <mergeCell ref="B11:B17"/>
    <mergeCell ref="A18:A20"/>
    <mergeCell ref="B18:B20"/>
  </mergeCells>
  <pageMargins left="0.7" right="0.7" top="0.75" bottom="0.75" header="0.3" footer="0.3"/>
  <pageSetup scale="84"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UVOD</vt:lpstr>
      <vt:lpstr>PRIHODI</vt:lpstr>
      <vt:lpstr>rASHODI</vt:lpstr>
      <vt:lpstr>OBRAZLOŽENJE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Racunovodstvo</dc:creator>
  <cp:lastModifiedBy>Ravnatelj</cp:lastModifiedBy>
  <cp:lastPrinted>2018-11-27T11:55:38Z</cp:lastPrinted>
  <dcterms:created xsi:type="dcterms:W3CDTF">2018-11-26T08:55:22Z</dcterms:created>
  <dcterms:modified xsi:type="dcterms:W3CDTF">2019-01-07T10:35:23Z</dcterms:modified>
</cp:coreProperties>
</file>